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2.1-a - stavební část..." sheetId="2" r:id="rId2"/>
    <sheet name="SO 02.1-b1 - elektroinsta..." sheetId="3" r:id="rId3"/>
    <sheet name="SO 02.1-b2 - elektro mate..." sheetId="4" r:id="rId4"/>
    <sheet name="SO 02.1-d - AV technika s..." sheetId="5" r:id="rId5"/>
    <sheet name="SO 02.1-e - VZT" sheetId="6" r:id="rId6"/>
    <sheet name="SO 02.1-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02.1-a - stavební část...'!$C$96:$K$492</definedName>
    <definedName name="_xlnm.Print_Area" localSheetId="1">'SO 02.1-a - stavební část...'!$C$4:$J$39,'SO 02.1-a - stavební část...'!$C$45:$J$78,'SO 02.1-a - stavební část...'!$C$84:$K$492</definedName>
    <definedName name="_xlnm.Print_Titles" localSheetId="1">'SO 02.1-a - stavební část...'!$96:$96</definedName>
    <definedName name="_xlnm._FilterDatabase" localSheetId="2" hidden="1">'SO 02.1-b1 - elektroinsta...'!$C$88:$K$194</definedName>
    <definedName name="_xlnm.Print_Area" localSheetId="2">'SO 02.1-b1 - elektroinsta...'!$C$4:$J$39,'SO 02.1-b1 - elektroinsta...'!$C$45:$J$70,'SO 02.1-b1 - elektroinsta...'!$C$76:$K$194</definedName>
    <definedName name="_xlnm.Print_Titles" localSheetId="2">'SO 02.1-b1 - elektroinsta...'!$88:$88</definedName>
    <definedName name="_xlnm._FilterDatabase" localSheetId="3" hidden="1">'SO 02.1-b2 - elektro mate...'!$C$83:$K$196</definedName>
    <definedName name="_xlnm.Print_Area" localSheetId="3">'SO 02.1-b2 - elektro mate...'!$C$4:$J$39,'SO 02.1-b2 - elektro mate...'!$C$45:$J$65,'SO 02.1-b2 - elektro mate...'!$C$71:$K$196</definedName>
    <definedName name="_xlnm.Print_Titles" localSheetId="3">'SO 02.1-b2 - elektro mate...'!$83:$83</definedName>
    <definedName name="_xlnm._FilterDatabase" localSheetId="4" hidden="1">'SO 02.1-d - AV technika s...'!$C$83:$K$113</definedName>
    <definedName name="_xlnm.Print_Area" localSheetId="4">'SO 02.1-d - AV technika s...'!$C$4:$J$39,'SO 02.1-d - AV technika s...'!$C$45:$J$65,'SO 02.1-d - AV technika s...'!$C$71:$K$113</definedName>
    <definedName name="_xlnm.Print_Titles" localSheetId="4">'SO 02.1-d - AV technika s...'!$83:$83</definedName>
    <definedName name="_xlnm._FilterDatabase" localSheetId="5" hidden="1">'SO 02.1-e - VZT'!$C$79:$K$99</definedName>
    <definedName name="_xlnm.Print_Area" localSheetId="5">'SO 02.1-e - VZT'!$C$4:$J$39,'SO 02.1-e - VZT'!$C$45:$J$61,'SO 02.1-e - VZT'!$C$67:$K$99</definedName>
    <definedName name="_xlnm.Print_Titles" localSheetId="5">'SO 02.1-e - VZT'!$79:$79</definedName>
    <definedName name="_xlnm._FilterDatabase" localSheetId="6" hidden="1">'SO 02.1-VRN - VRN'!$C$81:$K$89</definedName>
    <definedName name="_xlnm.Print_Area" localSheetId="6">'SO 02.1-VRN - VRN'!$C$4:$J$39,'SO 02.1-VRN - VRN'!$C$45:$J$63,'SO 02.1-VRN - VRN'!$C$69:$K$89</definedName>
    <definedName name="_xlnm.Print_Titles" localSheetId="6">'SO 02.1-VRN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F76"/>
  <c r="E74"/>
  <c r="F52"/>
  <c r="E50"/>
  <c r="J24"/>
  <c r="E24"/>
  <c r="J79"/>
  <c r="J23"/>
  <c r="J21"/>
  <c r="E21"/>
  <c r="J54"/>
  <c r="J20"/>
  <c r="J18"/>
  <c r="E18"/>
  <c r="F55"/>
  <c r="J17"/>
  <c r="J15"/>
  <c r="E15"/>
  <c r="F78"/>
  <c r="J14"/>
  <c r="J12"/>
  <c r="J52"/>
  <c r="E7"/>
  <c r="E72"/>
  <c i="6" r="J37"/>
  <c r="J36"/>
  <c i="1" r="AY59"/>
  <c i="6" r="J35"/>
  <c i="1" r="AX59"/>
  <c i="6"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54"/>
  <c r="J20"/>
  <c r="J18"/>
  <c r="E18"/>
  <c r="F77"/>
  <c r="J17"/>
  <c r="J15"/>
  <c r="E15"/>
  <c r="F76"/>
  <c r="J14"/>
  <c r="J12"/>
  <c r="J74"/>
  <c r="E7"/>
  <c r="E70"/>
  <c i="5" r="J86"/>
  <c r="J37"/>
  <c r="J36"/>
  <c i="1" r="AY58"/>
  <c i="5" r="J35"/>
  <c i="1" r="AX58"/>
  <c i="5" r="BI112"/>
  <c r="BH112"/>
  <c r="BG112"/>
  <c r="BF112"/>
  <c r="T112"/>
  <c r="R112"/>
  <c r="P112"/>
  <c r="BI110"/>
  <c r="BH110"/>
  <c r="BG110"/>
  <c r="BF110"/>
  <c r="T110"/>
  <c r="R110"/>
  <c r="P110"/>
  <c r="BI108"/>
  <c r="BH108"/>
  <c r="BG108"/>
  <c r="BF108"/>
  <c r="T108"/>
  <c r="R108"/>
  <c r="P108"/>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J61"/>
  <c r="F78"/>
  <c r="E76"/>
  <c r="F52"/>
  <c r="E50"/>
  <c r="J24"/>
  <c r="E24"/>
  <c r="J81"/>
  <c r="J23"/>
  <c r="J21"/>
  <c r="E21"/>
  <c r="J54"/>
  <c r="J20"/>
  <c r="J18"/>
  <c r="E18"/>
  <c r="F81"/>
  <c r="J17"/>
  <c r="J15"/>
  <c r="E15"/>
  <c r="F80"/>
  <c r="J14"/>
  <c r="J12"/>
  <c r="J78"/>
  <c r="E7"/>
  <c r="E74"/>
  <c i="4" r="J37"/>
  <c r="J36"/>
  <c i="1" r="AY57"/>
  <c i="4" r="J35"/>
  <c i="1" r="AX57"/>
  <c i="4"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80"/>
  <c r="J20"/>
  <c r="J18"/>
  <c r="E18"/>
  <c r="F55"/>
  <c r="J17"/>
  <c r="J15"/>
  <c r="E15"/>
  <c r="F80"/>
  <c r="J14"/>
  <c r="J12"/>
  <c r="J52"/>
  <c r="E7"/>
  <c r="E74"/>
  <c i="3" r="J37"/>
  <c r="J36"/>
  <c i="1" r="AY56"/>
  <c i="3" r="J35"/>
  <c i="1" r="AX56"/>
  <c i="3"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1"/>
  <c r="BH181"/>
  <c r="BG181"/>
  <c r="BF181"/>
  <c r="T181"/>
  <c r="R181"/>
  <c r="P181"/>
  <c r="BI179"/>
  <c r="BH179"/>
  <c r="BG179"/>
  <c r="BF179"/>
  <c r="T179"/>
  <c r="R179"/>
  <c r="P179"/>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5"/>
  <c r="BH155"/>
  <c r="BG155"/>
  <c r="BF155"/>
  <c r="T155"/>
  <c r="R155"/>
  <c r="P155"/>
  <c r="BI153"/>
  <c r="BH153"/>
  <c r="BG153"/>
  <c r="BF153"/>
  <c r="T153"/>
  <c r="R153"/>
  <c r="P153"/>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85"/>
  <c r="J20"/>
  <c r="J18"/>
  <c r="E18"/>
  <c r="F86"/>
  <c r="J17"/>
  <c r="J15"/>
  <c r="E15"/>
  <c r="F85"/>
  <c r="J14"/>
  <c r="J12"/>
  <c r="J52"/>
  <c r="E7"/>
  <c r="E79"/>
  <c i="2" r="J37"/>
  <c r="J36"/>
  <c i="1" r="AY55"/>
  <c i="2" r="J35"/>
  <c i="1" r="AX55"/>
  <c i="2" r="BI491"/>
  <c r="BH491"/>
  <c r="BG491"/>
  <c r="BF491"/>
  <c r="T491"/>
  <c r="T490"/>
  <c r="R491"/>
  <c r="R490"/>
  <c r="P491"/>
  <c r="P490"/>
  <c r="BI483"/>
  <c r="BH483"/>
  <c r="BG483"/>
  <c r="BF483"/>
  <c r="T483"/>
  <c r="R483"/>
  <c r="P483"/>
  <c r="BI474"/>
  <c r="BH474"/>
  <c r="BG474"/>
  <c r="BF474"/>
  <c r="T474"/>
  <c r="R474"/>
  <c r="P474"/>
  <c r="BI469"/>
  <c r="BH469"/>
  <c r="BG469"/>
  <c r="BF469"/>
  <c r="T469"/>
  <c r="R469"/>
  <c r="P469"/>
  <c r="BI467"/>
  <c r="BH467"/>
  <c r="BG467"/>
  <c r="BF467"/>
  <c r="T467"/>
  <c r="R467"/>
  <c r="P467"/>
  <c r="BI464"/>
  <c r="BH464"/>
  <c r="BG464"/>
  <c r="BF464"/>
  <c r="T464"/>
  <c r="R464"/>
  <c r="P464"/>
  <c r="BI461"/>
  <c r="BH461"/>
  <c r="BG461"/>
  <c r="BF461"/>
  <c r="T461"/>
  <c r="R461"/>
  <c r="P461"/>
  <c r="BI459"/>
  <c r="BH459"/>
  <c r="BG459"/>
  <c r="BF459"/>
  <c r="T459"/>
  <c r="R459"/>
  <c r="P459"/>
  <c r="BI457"/>
  <c r="BH457"/>
  <c r="BG457"/>
  <c r="BF457"/>
  <c r="T457"/>
  <c r="R457"/>
  <c r="P457"/>
  <c r="BI454"/>
  <c r="BH454"/>
  <c r="BG454"/>
  <c r="BF454"/>
  <c r="T454"/>
  <c r="R454"/>
  <c r="P454"/>
  <c r="BI452"/>
  <c r="BH452"/>
  <c r="BG452"/>
  <c r="BF452"/>
  <c r="T452"/>
  <c r="R452"/>
  <c r="P452"/>
  <c r="BI450"/>
  <c r="BH450"/>
  <c r="BG450"/>
  <c r="BF450"/>
  <c r="T450"/>
  <c r="R450"/>
  <c r="P450"/>
  <c r="BI448"/>
  <c r="BH448"/>
  <c r="BG448"/>
  <c r="BF448"/>
  <c r="T448"/>
  <c r="R448"/>
  <c r="P448"/>
  <c r="BI446"/>
  <c r="BH446"/>
  <c r="BG446"/>
  <c r="BF446"/>
  <c r="T446"/>
  <c r="R446"/>
  <c r="P446"/>
  <c r="BI444"/>
  <c r="BH444"/>
  <c r="BG444"/>
  <c r="BF444"/>
  <c r="T444"/>
  <c r="R444"/>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32"/>
  <c r="BH432"/>
  <c r="BG432"/>
  <c r="BF432"/>
  <c r="T432"/>
  <c r="R432"/>
  <c r="P432"/>
  <c r="BI428"/>
  <c r="BH428"/>
  <c r="BG428"/>
  <c r="BF428"/>
  <c r="T428"/>
  <c r="R428"/>
  <c r="P428"/>
  <c r="BI426"/>
  <c r="BH426"/>
  <c r="BG426"/>
  <c r="BF426"/>
  <c r="T426"/>
  <c r="R426"/>
  <c r="P426"/>
  <c r="BI424"/>
  <c r="BH424"/>
  <c r="BG424"/>
  <c r="BF424"/>
  <c r="T424"/>
  <c r="R424"/>
  <c r="P424"/>
  <c r="BI422"/>
  <c r="BH422"/>
  <c r="BG422"/>
  <c r="BF422"/>
  <c r="T422"/>
  <c r="R422"/>
  <c r="P422"/>
  <c r="BI420"/>
  <c r="BH420"/>
  <c r="BG420"/>
  <c r="BF420"/>
  <c r="T420"/>
  <c r="R420"/>
  <c r="P420"/>
  <c r="BI418"/>
  <c r="BH418"/>
  <c r="BG418"/>
  <c r="BF418"/>
  <c r="T418"/>
  <c r="R418"/>
  <c r="P418"/>
  <c r="BI414"/>
  <c r="BH414"/>
  <c r="BG414"/>
  <c r="BF414"/>
  <c r="T414"/>
  <c r="R414"/>
  <c r="P414"/>
  <c r="BI411"/>
  <c r="BH411"/>
  <c r="BG411"/>
  <c r="BF411"/>
  <c r="T411"/>
  <c r="R411"/>
  <c r="P411"/>
  <c r="BI408"/>
  <c r="BH408"/>
  <c r="BG408"/>
  <c r="BF408"/>
  <c r="T408"/>
  <c r="R408"/>
  <c r="P408"/>
  <c r="BI405"/>
  <c r="BH405"/>
  <c r="BG405"/>
  <c r="BF405"/>
  <c r="T405"/>
  <c r="R405"/>
  <c r="P405"/>
  <c r="BI401"/>
  <c r="BH401"/>
  <c r="BG401"/>
  <c r="BF401"/>
  <c r="T401"/>
  <c r="R401"/>
  <c r="P401"/>
  <c r="BI396"/>
  <c r="BH396"/>
  <c r="BG396"/>
  <c r="BF396"/>
  <c r="T396"/>
  <c r="R396"/>
  <c r="P396"/>
  <c r="BI393"/>
  <c r="BH393"/>
  <c r="BG393"/>
  <c r="BF393"/>
  <c r="T393"/>
  <c r="R393"/>
  <c r="P393"/>
  <c r="BI390"/>
  <c r="BH390"/>
  <c r="BG390"/>
  <c r="BF390"/>
  <c r="T390"/>
  <c r="R390"/>
  <c r="P390"/>
  <c r="BI387"/>
  <c r="BH387"/>
  <c r="BG387"/>
  <c r="BF387"/>
  <c r="T387"/>
  <c r="R387"/>
  <c r="P387"/>
  <c r="BI384"/>
  <c r="BH384"/>
  <c r="BG384"/>
  <c r="BF384"/>
  <c r="T384"/>
  <c r="R384"/>
  <c r="P384"/>
  <c r="BI381"/>
  <c r="BH381"/>
  <c r="BG381"/>
  <c r="BF381"/>
  <c r="T381"/>
  <c r="R381"/>
  <c r="P381"/>
  <c r="BI377"/>
  <c r="BH377"/>
  <c r="BG377"/>
  <c r="BF377"/>
  <c r="T377"/>
  <c r="R377"/>
  <c r="P377"/>
  <c r="BI373"/>
  <c r="BH373"/>
  <c r="BG373"/>
  <c r="BF373"/>
  <c r="T373"/>
  <c r="R373"/>
  <c r="P373"/>
  <c r="BI369"/>
  <c r="BH369"/>
  <c r="BG369"/>
  <c r="BF369"/>
  <c r="T369"/>
  <c r="R369"/>
  <c r="P369"/>
  <c r="BI364"/>
  <c r="BH364"/>
  <c r="BG364"/>
  <c r="BF364"/>
  <c r="T364"/>
  <c r="R364"/>
  <c r="P364"/>
  <c r="BI362"/>
  <c r="BH362"/>
  <c r="BG362"/>
  <c r="BF362"/>
  <c r="T362"/>
  <c r="R362"/>
  <c r="P362"/>
  <c r="BI358"/>
  <c r="BH358"/>
  <c r="BG358"/>
  <c r="BF358"/>
  <c r="T358"/>
  <c r="R358"/>
  <c r="P358"/>
  <c r="BI354"/>
  <c r="BH354"/>
  <c r="BG354"/>
  <c r="BF354"/>
  <c r="T354"/>
  <c r="R354"/>
  <c r="P354"/>
  <c r="BI352"/>
  <c r="BH352"/>
  <c r="BG352"/>
  <c r="BF352"/>
  <c r="T352"/>
  <c r="R352"/>
  <c r="P352"/>
  <c r="BI349"/>
  <c r="BH349"/>
  <c r="BG349"/>
  <c r="BF349"/>
  <c r="T349"/>
  <c r="R349"/>
  <c r="P349"/>
  <c r="BI346"/>
  <c r="BH346"/>
  <c r="BG346"/>
  <c r="BF346"/>
  <c r="T346"/>
  <c r="R346"/>
  <c r="P346"/>
  <c r="BI343"/>
  <c r="BH343"/>
  <c r="BG343"/>
  <c r="BF343"/>
  <c r="T343"/>
  <c r="R343"/>
  <c r="P343"/>
  <c r="BI340"/>
  <c r="BH340"/>
  <c r="BG340"/>
  <c r="BF340"/>
  <c r="T340"/>
  <c r="R340"/>
  <c r="P340"/>
  <c r="BI336"/>
  <c r="BH336"/>
  <c r="BG336"/>
  <c r="BF336"/>
  <c r="T336"/>
  <c r="R336"/>
  <c r="P336"/>
  <c r="BI334"/>
  <c r="BH334"/>
  <c r="BG334"/>
  <c r="BF334"/>
  <c r="T334"/>
  <c r="R334"/>
  <c r="P334"/>
  <c r="BI331"/>
  <c r="BH331"/>
  <c r="BG331"/>
  <c r="BF331"/>
  <c r="T331"/>
  <c r="R331"/>
  <c r="P331"/>
  <c r="BI327"/>
  <c r="BH327"/>
  <c r="BG327"/>
  <c r="BF327"/>
  <c r="T327"/>
  <c r="R327"/>
  <c r="P327"/>
  <c r="BI325"/>
  <c r="BH325"/>
  <c r="BG325"/>
  <c r="BF325"/>
  <c r="T325"/>
  <c r="R325"/>
  <c r="P325"/>
  <c r="BI319"/>
  <c r="BH319"/>
  <c r="BG319"/>
  <c r="BF319"/>
  <c r="T319"/>
  <c r="R319"/>
  <c r="P319"/>
  <c r="BI316"/>
  <c r="BH316"/>
  <c r="BG316"/>
  <c r="BF316"/>
  <c r="T316"/>
  <c r="R316"/>
  <c r="P316"/>
  <c r="BI314"/>
  <c r="BH314"/>
  <c r="BG314"/>
  <c r="BF314"/>
  <c r="T314"/>
  <c r="R314"/>
  <c r="P314"/>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6"/>
  <c r="BH296"/>
  <c r="BG296"/>
  <c r="BF296"/>
  <c r="T296"/>
  <c r="R296"/>
  <c r="P296"/>
  <c r="BI292"/>
  <c r="BH292"/>
  <c r="BG292"/>
  <c r="BF292"/>
  <c r="T292"/>
  <c r="R292"/>
  <c r="P292"/>
  <c r="BI287"/>
  <c r="BH287"/>
  <c r="BG287"/>
  <c r="BF287"/>
  <c r="T287"/>
  <c r="R287"/>
  <c r="P287"/>
  <c r="BI285"/>
  <c r="BH285"/>
  <c r="BG285"/>
  <c r="BF285"/>
  <c r="T285"/>
  <c r="R285"/>
  <c r="P285"/>
  <c r="BI282"/>
  <c r="BH282"/>
  <c r="BG282"/>
  <c r="BF282"/>
  <c r="T282"/>
  <c r="R282"/>
  <c r="P282"/>
  <c r="BI279"/>
  <c r="BH279"/>
  <c r="BG279"/>
  <c r="BF279"/>
  <c r="T279"/>
  <c r="R279"/>
  <c r="P279"/>
  <c r="BI276"/>
  <c r="BH276"/>
  <c r="BG276"/>
  <c r="BF276"/>
  <c r="T276"/>
  <c r="R276"/>
  <c r="P276"/>
  <c r="BI274"/>
  <c r="BH274"/>
  <c r="BG274"/>
  <c r="BF274"/>
  <c r="T274"/>
  <c r="R274"/>
  <c r="P274"/>
  <c r="BI272"/>
  <c r="BH272"/>
  <c r="BG272"/>
  <c r="BF272"/>
  <c r="T272"/>
  <c r="R272"/>
  <c r="P272"/>
  <c r="BI269"/>
  <c r="BH269"/>
  <c r="BG269"/>
  <c r="BF269"/>
  <c r="T269"/>
  <c r="R269"/>
  <c r="P269"/>
  <c r="BI267"/>
  <c r="BH267"/>
  <c r="BG267"/>
  <c r="BF267"/>
  <c r="T267"/>
  <c r="R267"/>
  <c r="P267"/>
  <c r="BI265"/>
  <c r="BH265"/>
  <c r="BG265"/>
  <c r="BF265"/>
  <c r="T265"/>
  <c r="R265"/>
  <c r="P265"/>
  <c r="BI263"/>
  <c r="BH263"/>
  <c r="BG263"/>
  <c r="BF263"/>
  <c r="T263"/>
  <c r="R263"/>
  <c r="P263"/>
  <c r="BI260"/>
  <c r="BH260"/>
  <c r="BG260"/>
  <c r="BF260"/>
  <c r="T260"/>
  <c r="R260"/>
  <c r="P260"/>
  <c r="BI258"/>
  <c r="BH258"/>
  <c r="BG258"/>
  <c r="BF258"/>
  <c r="T258"/>
  <c r="R258"/>
  <c r="P258"/>
  <c r="BI254"/>
  <c r="BH254"/>
  <c r="BG254"/>
  <c r="BF254"/>
  <c r="T254"/>
  <c r="R254"/>
  <c r="P254"/>
  <c r="BI250"/>
  <c r="BH250"/>
  <c r="BG250"/>
  <c r="BF250"/>
  <c r="T250"/>
  <c r="R250"/>
  <c r="P250"/>
  <c r="BI246"/>
  <c r="BH246"/>
  <c r="BG246"/>
  <c r="BF246"/>
  <c r="T246"/>
  <c r="R246"/>
  <c r="P246"/>
  <c r="BI244"/>
  <c r="BH244"/>
  <c r="BG244"/>
  <c r="BF244"/>
  <c r="T244"/>
  <c r="R244"/>
  <c r="P244"/>
  <c r="BI241"/>
  <c r="BH241"/>
  <c r="BG241"/>
  <c r="BF241"/>
  <c r="T241"/>
  <c r="R241"/>
  <c r="P241"/>
  <c r="BI238"/>
  <c r="BH238"/>
  <c r="BG238"/>
  <c r="BF238"/>
  <c r="T238"/>
  <c r="R238"/>
  <c r="P238"/>
  <c r="BI235"/>
  <c r="BH235"/>
  <c r="BG235"/>
  <c r="BF235"/>
  <c r="T235"/>
  <c r="R235"/>
  <c r="P235"/>
  <c r="BI232"/>
  <c r="BH232"/>
  <c r="BG232"/>
  <c r="BF232"/>
  <c r="T232"/>
  <c r="R232"/>
  <c r="P232"/>
  <c r="BI229"/>
  <c r="BH229"/>
  <c r="BG229"/>
  <c r="BF229"/>
  <c r="T229"/>
  <c r="R229"/>
  <c r="P229"/>
  <c r="BI227"/>
  <c r="BH227"/>
  <c r="BG227"/>
  <c r="BF227"/>
  <c r="T227"/>
  <c r="R227"/>
  <c r="P227"/>
  <c r="BI225"/>
  <c r="BH225"/>
  <c r="BG225"/>
  <c r="BF225"/>
  <c r="T225"/>
  <c r="R225"/>
  <c r="P225"/>
  <c r="BI221"/>
  <c r="BH221"/>
  <c r="BG221"/>
  <c r="BF221"/>
  <c r="T221"/>
  <c r="R221"/>
  <c r="P221"/>
  <c r="BI219"/>
  <c r="BH219"/>
  <c r="BG219"/>
  <c r="BF219"/>
  <c r="T219"/>
  <c r="R219"/>
  <c r="P219"/>
  <c r="BI216"/>
  <c r="BH216"/>
  <c r="BG216"/>
  <c r="BF216"/>
  <c r="T216"/>
  <c r="R216"/>
  <c r="P216"/>
  <c r="BI213"/>
  <c r="BH213"/>
  <c r="BG213"/>
  <c r="BF213"/>
  <c r="T213"/>
  <c r="R213"/>
  <c r="P213"/>
  <c r="BI211"/>
  <c r="BH211"/>
  <c r="BG211"/>
  <c r="BF211"/>
  <c r="T211"/>
  <c r="R211"/>
  <c r="P211"/>
  <c r="BI208"/>
  <c r="BH208"/>
  <c r="BG208"/>
  <c r="BF208"/>
  <c r="T208"/>
  <c r="R208"/>
  <c r="P208"/>
  <c r="BI203"/>
  <c r="BH203"/>
  <c r="BG203"/>
  <c r="BF203"/>
  <c r="T203"/>
  <c r="R203"/>
  <c r="P203"/>
  <c r="BI200"/>
  <c r="BH200"/>
  <c r="BG200"/>
  <c r="BF200"/>
  <c r="T200"/>
  <c r="R200"/>
  <c r="P200"/>
  <c r="BI195"/>
  <c r="BH195"/>
  <c r="BG195"/>
  <c r="BF195"/>
  <c r="T195"/>
  <c r="R195"/>
  <c r="P195"/>
  <c r="BI192"/>
  <c r="BH192"/>
  <c r="BG192"/>
  <c r="BF192"/>
  <c r="T192"/>
  <c r="R192"/>
  <c r="P192"/>
  <c r="BI187"/>
  <c r="BH187"/>
  <c r="BG187"/>
  <c r="BF187"/>
  <c r="T187"/>
  <c r="R187"/>
  <c r="P187"/>
  <c r="BI184"/>
  <c r="BH184"/>
  <c r="BG184"/>
  <c r="BF184"/>
  <c r="T184"/>
  <c r="R184"/>
  <c r="P184"/>
  <c r="BI178"/>
  <c r="BH178"/>
  <c r="BG178"/>
  <c r="BF178"/>
  <c r="T178"/>
  <c r="R178"/>
  <c r="P178"/>
  <c r="BI173"/>
  <c r="BH173"/>
  <c r="BG173"/>
  <c r="BF173"/>
  <c r="T173"/>
  <c r="R173"/>
  <c r="P173"/>
  <c r="BI170"/>
  <c r="BH170"/>
  <c r="BG170"/>
  <c r="BF170"/>
  <c r="T170"/>
  <c r="R170"/>
  <c r="P170"/>
  <c r="BI167"/>
  <c r="BH167"/>
  <c r="BG167"/>
  <c r="BF167"/>
  <c r="T167"/>
  <c r="R167"/>
  <c r="P167"/>
  <c r="BI165"/>
  <c r="BH165"/>
  <c r="BG165"/>
  <c r="BF165"/>
  <c r="T165"/>
  <c r="R165"/>
  <c r="P165"/>
  <c r="BI160"/>
  <c r="BH160"/>
  <c r="BG160"/>
  <c r="BF160"/>
  <c r="T160"/>
  <c r="R160"/>
  <c r="P160"/>
  <c r="BI157"/>
  <c r="BH157"/>
  <c r="BG157"/>
  <c r="BF157"/>
  <c r="T157"/>
  <c r="R157"/>
  <c r="P157"/>
  <c r="BI154"/>
  <c r="BH154"/>
  <c r="BG154"/>
  <c r="BF154"/>
  <c r="T154"/>
  <c r="R154"/>
  <c r="P154"/>
  <c r="BI150"/>
  <c r="BH150"/>
  <c r="BG150"/>
  <c r="BF150"/>
  <c r="T150"/>
  <c r="R150"/>
  <c r="P150"/>
  <c r="BI148"/>
  <c r="BH148"/>
  <c r="BG148"/>
  <c r="BF148"/>
  <c r="T148"/>
  <c r="R148"/>
  <c r="P148"/>
  <c r="BI146"/>
  <c r="BH146"/>
  <c r="BG146"/>
  <c r="BF146"/>
  <c r="T146"/>
  <c r="R146"/>
  <c r="P146"/>
  <c r="BI142"/>
  <c r="BH142"/>
  <c r="BG142"/>
  <c r="BF142"/>
  <c r="T142"/>
  <c r="R142"/>
  <c r="P142"/>
  <c r="BI135"/>
  <c r="BH135"/>
  <c r="BG135"/>
  <c r="BF135"/>
  <c r="T135"/>
  <c r="R135"/>
  <c r="P135"/>
  <c r="BI125"/>
  <c r="BH125"/>
  <c r="BG125"/>
  <c r="BF125"/>
  <c r="T125"/>
  <c r="R125"/>
  <c r="P125"/>
  <c r="BI120"/>
  <c r="BH120"/>
  <c r="BG120"/>
  <c r="BF120"/>
  <c r="T120"/>
  <c r="R120"/>
  <c r="P120"/>
  <c r="BI118"/>
  <c r="BH118"/>
  <c r="BG118"/>
  <c r="BF118"/>
  <c r="T118"/>
  <c r="R118"/>
  <c r="P118"/>
  <c r="BI115"/>
  <c r="BH115"/>
  <c r="BG115"/>
  <c r="BF115"/>
  <c r="T115"/>
  <c r="R115"/>
  <c r="P115"/>
  <c r="BI113"/>
  <c r="BH113"/>
  <c r="BG113"/>
  <c r="BF113"/>
  <c r="T113"/>
  <c r="R113"/>
  <c r="P113"/>
  <c r="BI110"/>
  <c r="BH110"/>
  <c r="BG110"/>
  <c r="BF110"/>
  <c r="T110"/>
  <c r="R110"/>
  <c r="P110"/>
  <c r="BI107"/>
  <c r="BH107"/>
  <c r="BG107"/>
  <c r="BF107"/>
  <c r="T107"/>
  <c r="R107"/>
  <c r="P107"/>
  <c r="BI105"/>
  <c r="BH105"/>
  <c r="BG105"/>
  <c r="BF105"/>
  <c r="T105"/>
  <c r="R105"/>
  <c r="P105"/>
  <c r="BI100"/>
  <c r="BH100"/>
  <c r="BG100"/>
  <c r="BF100"/>
  <c r="T100"/>
  <c r="T99"/>
  <c r="R100"/>
  <c r="R99"/>
  <c r="P100"/>
  <c r="P99"/>
  <c r="F91"/>
  <c r="E89"/>
  <c r="F52"/>
  <c r="E50"/>
  <c r="J24"/>
  <c r="E24"/>
  <c r="J94"/>
  <c r="J23"/>
  <c r="J21"/>
  <c r="E21"/>
  <c r="J93"/>
  <c r="J20"/>
  <c r="J18"/>
  <c r="E18"/>
  <c r="F94"/>
  <c r="J17"/>
  <c r="J15"/>
  <c r="E15"/>
  <c r="F93"/>
  <c r="J14"/>
  <c r="J12"/>
  <c r="J91"/>
  <c r="E7"/>
  <c r="E48"/>
  <c i="1" r="L50"/>
  <c r="AM50"/>
  <c r="AM49"/>
  <c r="L49"/>
  <c r="AM47"/>
  <c r="L47"/>
  <c r="L45"/>
  <c r="L44"/>
  <c i="2" r="BK387"/>
  <c r="J178"/>
  <c r="BK105"/>
  <c r="BK450"/>
  <c r="J414"/>
  <c r="J354"/>
  <c r="BK305"/>
  <c r="BK265"/>
  <c r="J195"/>
  <c r="BK125"/>
  <c r="BK464"/>
  <c r="J436"/>
  <c r="BK369"/>
  <c r="J325"/>
  <c r="J282"/>
  <c r="BK238"/>
  <c r="J422"/>
  <c r="J309"/>
  <c r="J244"/>
  <c r="BK178"/>
  <c i="3" r="BK104"/>
  <c r="J153"/>
  <c r="BK110"/>
  <c r="BK128"/>
  <c i="4" r="J192"/>
  <c r="J162"/>
  <c r="J117"/>
  <c r="BK96"/>
  <c r="J176"/>
  <c r="J160"/>
  <c r="BK123"/>
  <c r="J86"/>
  <c r="BK134"/>
  <c i="2" r="BK258"/>
  <c r="BK120"/>
  <c r="BK100"/>
  <c r="BK436"/>
  <c r="BK405"/>
  <c r="BK343"/>
  <c r="BK299"/>
  <c r="J208"/>
  <c r="BK154"/>
  <c r="J474"/>
  <c r="BK422"/>
  <c r="BK364"/>
  <c r="J303"/>
  <c r="BK244"/>
  <c r="BK216"/>
  <c r="BK157"/>
  <c r="BK115"/>
  <c r="BK454"/>
  <c r="BK420"/>
  <c r="J167"/>
  <c i="3" r="J104"/>
  <c r="J185"/>
  <c i="4" r="BK110"/>
  <c r="BK190"/>
  <c r="J164"/>
  <c r="J132"/>
  <c r="BK106"/>
  <c r="BK88"/>
  <c r="J127"/>
  <c i="5" r="BK100"/>
  <c r="BK98"/>
  <c r="BK102"/>
  <c i="6" r="J98"/>
  <c r="BK90"/>
  <c i="7" r="BK85"/>
  <c i="2" r="J467"/>
  <c r="J438"/>
  <c r="BK396"/>
  <c r="BK254"/>
  <c r="J241"/>
  <c r="J216"/>
  <c r="J408"/>
  <c r="J331"/>
  <c r="BK279"/>
  <c r="BK241"/>
  <c r="BK203"/>
  <c r="J170"/>
  <c r="J110"/>
  <c r="BK440"/>
  <c r="BK373"/>
  <c r="BK334"/>
  <c r="J285"/>
  <c r="BK246"/>
  <c i="3" r="BK106"/>
  <c r="BK193"/>
  <c r="BK157"/>
  <c r="BK112"/>
  <c r="BK142"/>
  <c r="J92"/>
  <c i="4" r="BK166"/>
  <c r="BK138"/>
  <c r="BK192"/>
  <c r="J170"/>
  <c r="J154"/>
  <c r="J129"/>
  <c r="J90"/>
  <c r="J180"/>
  <c r="BK144"/>
  <c r="BK115"/>
  <c r="BK90"/>
  <c r="BK148"/>
  <c r="J108"/>
  <c i="5" r="J88"/>
  <c r="BK90"/>
  <c r="J90"/>
  <c i="6" r="BK86"/>
  <c r="J90"/>
  <c i="2" r="BK469"/>
  <c r="BK287"/>
  <c r="J187"/>
  <c r="BK452"/>
  <c r="BK432"/>
  <c r="BK384"/>
  <c r="J336"/>
  <c r="J267"/>
  <c r="J203"/>
  <c r="BK165"/>
  <c r="J113"/>
  <c i="3" r="BK108"/>
  <c r="BK96"/>
  <c r="BK185"/>
  <c r="BK169"/>
  <c r="BK150"/>
  <c r="BK116"/>
  <c r="BK92"/>
  <c r="BK181"/>
  <c r="J106"/>
  <c i="4" r="J158"/>
  <c r="J115"/>
  <c r="J188"/>
  <c r="BK172"/>
  <c r="J140"/>
  <c r="BK121"/>
  <c i="5" r="BK94"/>
  <c r="BK92"/>
  <c i="6" r="BK92"/>
  <c r="J82"/>
  <c i="7" r="J88"/>
  <c i="2" r="BK461"/>
  <c r="BK444"/>
  <c r="BK426"/>
  <c r="J405"/>
  <c r="J364"/>
  <c r="J327"/>
  <c r="BK311"/>
  <c r="BK292"/>
  <c r="J276"/>
  <c r="BK260"/>
  <c r="J250"/>
  <c r="BK229"/>
  <c r="J221"/>
  <c r="J192"/>
  <c r="J148"/>
  <c r="J457"/>
  <c r="BK434"/>
  <c r="BK393"/>
  <c r="BK327"/>
  <c r="BK276"/>
  <c r="J229"/>
  <c r="BK160"/>
  <c r="J107"/>
  <c r="BK446"/>
  <c r="BK411"/>
  <c r="J346"/>
  <c r="BK301"/>
  <c r="J260"/>
  <c r="BK221"/>
  <c r="J211"/>
  <c r="J184"/>
  <c r="J150"/>
  <c r="BK113"/>
  <c r="BK491"/>
  <c r="BK474"/>
  <c r="J440"/>
  <c r="J396"/>
  <c r="BK354"/>
  <c r="J334"/>
  <c r="BK303"/>
  <c r="BK269"/>
  <c r="BK219"/>
  <c r="J160"/>
  <c r="J135"/>
  <c i="3" r="J172"/>
  <c r="BK155"/>
  <c r="BK144"/>
  <c r="J128"/>
  <c r="BK122"/>
  <c r="J116"/>
  <c r="J102"/>
  <c r="J189"/>
  <c r="J179"/>
  <c r="J166"/>
  <c r="J146"/>
  <c r="BK134"/>
  <c r="J96"/>
  <c r="BK187"/>
  <c r="J169"/>
  <c r="BK132"/>
  <c r="J98"/>
  <c r="J140"/>
  <c r="J108"/>
  <c i="4" r="BK180"/>
  <c r="J146"/>
  <c r="J106"/>
  <c r="J184"/>
  <c r="J166"/>
  <c r="J152"/>
  <c r="J138"/>
  <c r="J104"/>
  <c r="BK176"/>
  <c r="BK160"/>
  <c r="J136"/>
  <c r="BK117"/>
  <c r="BK104"/>
  <c r="J98"/>
  <c r="BK86"/>
  <c r="BK152"/>
  <c r="J125"/>
  <c i="5" r="BK110"/>
  <c r="J98"/>
  <c r="J104"/>
  <c r="J96"/>
  <c r="J110"/>
  <c r="BK96"/>
  <c i="6" r="J84"/>
  <c r="J88"/>
  <c r="J96"/>
  <c r="J94"/>
  <c i="7" r="J85"/>
  <c i="2" r="BK459"/>
  <c r="BK448"/>
  <c r="BK428"/>
  <c r="BK414"/>
  <c r="J390"/>
  <c r="J352"/>
  <c r="J343"/>
  <c r="BK319"/>
  <c r="J299"/>
  <c r="BK282"/>
  <c r="J265"/>
  <c r="J238"/>
  <c r="BK227"/>
  <c r="BK208"/>
  <c r="J165"/>
  <c r="J459"/>
  <c r="J424"/>
  <c r="J377"/>
  <c r="J311"/>
  <c r="BK267"/>
  <c r="BK192"/>
  <c r="BK135"/>
  <c r="J442"/>
  <c r="J381"/>
  <c r="BK340"/>
  <c r="BK272"/>
  <c r="BK232"/>
  <c r="BK195"/>
  <c r="J125"/>
  <c r="BK483"/>
  <c r="J434"/>
  <c r="BK390"/>
  <c r="BK381"/>
  <c r="J340"/>
  <c r="BK331"/>
  <c r="J307"/>
  <c r="J258"/>
  <c r="J225"/>
  <c r="BK200"/>
  <c r="BK146"/>
  <c r="J105"/>
  <c i="3" r="J160"/>
  <c r="J150"/>
  <c r="BK140"/>
  <c r="BK126"/>
  <c r="BK120"/>
  <c r="J110"/>
  <c r="BK191"/>
  <c r="BK175"/>
  <c r="BK160"/>
  <c r="J142"/>
  <c r="J122"/>
  <c r="BK114"/>
  <c r="BK98"/>
  <c r="J191"/>
  <c r="BK179"/>
  <c r="BK166"/>
  <c r="BK146"/>
  <c r="BK124"/>
  <c r="J155"/>
  <c r="BK138"/>
  <c r="BK118"/>
  <c i="4" r="J194"/>
  <c r="BK178"/>
  <c r="J148"/>
  <c r="BK125"/>
  <c r="J110"/>
  <c r="BK194"/>
  <c r="J182"/>
  <c r="BK174"/>
  <c r="BK162"/>
  <c r="J150"/>
  <c r="BK136"/>
  <c r="BK98"/>
  <c r="BK182"/>
  <c r="BK146"/>
  <c r="J121"/>
  <c r="J100"/>
  <c r="BK142"/>
  <c r="BK92"/>
  <c i="5" r="BK112"/>
  <c r="J112"/>
  <c r="J92"/>
  <c i="6" r="BK88"/>
  <c r="BK84"/>
  <c i="7" r="BK88"/>
  <c i="2" r="BK457"/>
  <c r="J418"/>
  <c r="J384"/>
  <c r="J362"/>
  <c r="BK346"/>
  <c r="BK316"/>
  <c r="J301"/>
  <c r="J287"/>
  <c r="J269"/>
  <c r="BK187"/>
  <c r="BK170"/>
  <c r="J157"/>
  <c r="BK118"/>
  <c r="J461"/>
  <c r="J452"/>
  <c r="BK438"/>
  <c r="J432"/>
  <c r="J387"/>
  <c r="J358"/>
  <c r="BK307"/>
  <c r="J274"/>
  <c r="J142"/>
  <c r="J469"/>
  <c r="J464"/>
  <c r="BK418"/>
  <c r="J349"/>
  <c r="J305"/>
  <c r="J263"/>
  <c r="BK235"/>
  <c r="BK213"/>
  <c r="J173"/>
  <c r="BK148"/>
  <c r="J100"/>
  <c r="J483"/>
  <c r="J450"/>
  <c r="J428"/>
  <c r="BK408"/>
  <c r="BK358"/>
  <c r="BK352"/>
  <c r="J316"/>
  <c r="BK296"/>
  <c r="J254"/>
  <c r="J213"/>
  <c r="BK173"/>
  <c r="BK142"/>
  <c r="BK107"/>
  <c i="3" r="J163"/>
  <c r="J157"/>
  <c r="BK148"/>
  <c r="J132"/>
  <c r="J124"/>
  <c r="J114"/>
  <c r="J193"/>
  <c r="J181"/>
  <c r="BK172"/>
  <c r="BK163"/>
  <c r="J144"/>
  <c r="J118"/>
  <c r="J112"/>
  <c r="J187"/>
  <c r="J175"/>
  <c r="J138"/>
  <c r="BK102"/>
  <c r="J134"/>
  <c r="J120"/>
  <c i="4" r="J190"/>
  <c r="BK156"/>
  <c r="BK102"/>
  <c r="BK186"/>
  <c r="BK164"/>
  <c r="J144"/>
  <c r="BK108"/>
  <c r="J186"/>
  <c r="J172"/>
  <c r="BK127"/>
  <c r="J102"/>
  <c r="J156"/>
  <c r="BK129"/>
  <c i="5" r="J108"/>
  <c r="J100"/>
  <c r="BK104"/>
  <c i="6" r="BK96"/>
  <c r="J86"/>
  <c r="J92"/>
  <c i="2" r="J446"/>
  <c r="J420"/>
  <c r="BK401"/>
  <c r="J369"/>
  <c r="BK349"/>
  <c r="BK325"/>
  <c r="BK314"/>
  <c r="J296"/>
  <c r="J279"/>
  <c r="BK263"/>
  <c r="J246"/>
  <c r="J235"/>
  <c r="BK225"/>
  <c r="BK211"/>
  <c r="BK167"/>
  <c r="BK150"/>
  <c r="J115"/>
  <c r="J454"/>
  <c r="J444"/>
  <c r="J426"/>
  <c r="J401"/>
  <c r="J373"/>
  <c r="BK336"/>
  <c r="BK309"/>
  <c r="J272"/>
  <c r="J232"/>
  <c r="J200"/>
  <c r="J146"/>
  <c r="J120"/>
  <c r="BK467"/>
  <c r="J448"/>
  <c r="BK424"/>
  <c r="J393"/>
  <c r="BK362"/>
  <c r="J319"/>
  <c r="J292"/>
  <c r="BK274"/>
  <c r="BK250"/>
  <c r="J219"/>
  <c r="J154"/>
  <c r="J118"/>
  <c r="BK110"/>
  <c r="J491"/>
  <c r="BK442"/>
  <c r="J411"/>
  <c r="BK377"/>
  <c r="J314"/>
  <c r="BK285"/>
  <c r="J227"/>
  <c r="BK184"/>
  <c i="1" r="AS54"/>
  <c i="3" r="BK136"/>
  <c r="BK100"/>
  <c r="BK189"/>
  <c r="J148"/>
  <c r="BK153"/>
  <c r="J136"/>
  <c r="J126"/>
  <c r="J100"/>
  <c i="4" r="BK188"/>
  <c r="BK170"/>
  <c r="BK140"/>
  <c r="BK100"/>
  <c r="J178"/>
  <c r="BK158"/>
  <c r="J142"/>
  <c r="BK112"/>
  <c r="J96"/>
  <c r="BK184"/>
  <c r="J174"/>
  <c r="BK150"/>
  <c r="J134"/>
  <c r="J123"/>
  <c r="J92"/>
  <c r="BK154"/>
  <c r="BK132"/>
  <c r="J88"/>
  <c i="5" r="J102"/>
  <c r="BK108"/>
  <c r="BK88"/>
  <c i="6" r="BK98"/>
  <c r="BK82"/>
  <c i="4" r="J112"/>
  <c i="5" r="J94"/>
  <c i="6" r="BK94"/>
  <c i="7" l="1" r="P83"/>
  <c r="P82"/>
  <c i="1" r="AU60"/>
  <c i="2" r="T104"/>
  <c r="P153"/>
  <c r="P183"/>
  <c r="P207"/>
  <c r="P224"/>
  <c r="T249"/>
  <c r="P257"/>
  <c r="R284"/>
  <c r="T295"/>
  <c r="P330"/>
  <c r="BK339"/>
  <c r="J339"/>
  <c r="J73"/>
  <c r="R386"/>
  <c r="T417"/>
  <c r="R456"/>
  <c i="3" r="T95"/>
  <c r="T94"/>
  <c r="P131"/>
  <c r="BK159"/>
  <c r="J159"/>
  <c r="J66"/>
  <c r="BK178"/>
  <c r="J178"/>
  <c r="J67"/>
  <c r="P184"/>
  <c r="P183"/>
  <c i="4" r="T85"/>
  <c r="R95"/>
  <c r="R120"/>
  <c r="BK131"/>
  <c r="J131"/>
  <c r="J63"/>
  <c r="BK169"/>
  <c r="J169"/>
  <c r="J64"/>
  <c i="5" r="P87"/>
  <c r="P85"/>
  <c r="T107"/>
  <c r="T106"/>
  <c i="6" r="BK81"/>
  <c r="BK80"/>
  <c r="J80"/>
  <c r="J59"/>
  <c i="2" r="P104"/>
  <c r="P98"/>
  <c r="BK153"/>
  <c r="J153"/>
  <c r="J63"/>
  <c r="T183"/>
  <c r="R207"/>
  <c r="BK224"/>
  <c r="J224"/>
  <c r="J67"/>
  <c r="BK249"/>
  <c r="J249"/>
  <c r="J68"/>
  <c r="BK257"/>
  <c r="J257"/>
  <c r="J69"/>
  <c r="P284"/>
  <c r="P295"/>
  <c r="T330"/>
  <c r="T339"/>
  <c r="P386"/>
  <c r="R417"/>
  <c r="BK456"/>
  <c r="J456"/>
  <c r="J76"/>
  <c i="3" r="P95"/>
  <c r="P94"/>
  <c r="BK131"/>
  <c r="J131"/>
  <c r="J65"/>
  <c r="R159"/>
  <c r="R178"/>
  <c r="R184"/>
  <c r="R183"/>
  <c i="4" r="BK85"/>
  <c r="J85"/>
  <c r="J60"/>
  <c r="T95"/>
  <c r="T120"/>
  <c r="P131"/>
  <c r="P169"/>
  <c i="5" r="BK87"/>
  <c r="J87"/>
  <c r="J62"/>
  <c r="BK107"/>
  <c r="J107"/>
  <c r="J64"/>
  <c i="6" r="P81"/>
  <c r="P80"/>
  <c i="1" r="AU59"/>
  <c i="2" r="BK104"/>
  <c r="J104"/>
  <c r="J62"/>
  <c r="T153"/>
  <c r="BK183"/>
  <c r="J183"/>
  <c r="J64"/>
  <c r="BK207"/>
  <c r="J207"/>
  <c r="J66"/>
  <c r="T224"/>
  <c r="R249"/>
  <c r="R257"/>
  <c r="BK284"/>
  <c r="J284"/>
  <c r="J70"/>
  <c r="BK295"/>
  <c r="J295"/>
  <c r="J71"/>
  <c r="BK330"/>
  <c r="J330"/>
  <c r="J72"/>
  <c r="R339"/>
  <c r="BK386"/>
  <c r="J386"/>
  <c r="J74"/>
  <c r="BK417"/>
  <c r="J417"/>
  <c r="J75"/>
  <c r="P456"/>
  <c i="3" r="R95"/>
  <c r="R94"/>
  <c r="T131"/>
  <c r="P159"/>
  <c r="P178"/>
  <c r="BK184"/>
  <c r="J184"/>
  <c r="J69"/>
  <c i="4" r="R85"/>
  <c r="P95"/>
  <c r="BK120"/>
  <c r="J120"/>
  <c r="J62"/>
  <c r="T131"/>
  <c r="T169"/>
  <c i="5" r="R87"/>
  <c r="R85"/>
  <c r="P107"/>
  <c r="P106"/>
  <c i="6" r="R81"/>
  <c r="R80"/>
  <c i="2" r="R104"/>
  <c r="R98"/>
  <c r="R153"/>
  <c r="R183"/>
  <c r="T207"/>
  <c r="R224"/>
  <c r="P249"/>
  <c r="T257"/>
  <c r="T284"/>
  <c r="R295"/>
  <c r="R330"/>
  <c r="P339"/>
  <c r="T386"/>
  <c r="P417"/>
  <c r="T456"/>
  <c i="3" r="BK95"/>
  <c r="J95"/>
  <c r="J63"/>
  <c r="R131"/>
  <c r="R130"/>
  <c r="T159"/>
  <c r="T178"/>
  <c r="T184"/>
  <c r="T183"/>
  <c i="4" r="P85"/>
  <c r="BK95"/>
  <c r="J95"/>
  <c r="J61"/>
  <c r="P120"/>
  <c r="R131"/>
  <c r="R169"/>
  <c i="5" r="T87"/>
  <c r="T85"/>
  <c r="T84"/>
  <c r="R107"/>
  <c r="R106"/>
  <c i="6" r="T81"/>
  <c r="T80"/>
  <c i="3" r="BK91"/>
  <c r="J91"/>
  <c r="J61"/>
  <c i="7" r="BK87"/>
  <c r="J87"/>
  <c r="J62"/>
  <c i="2" r="BK99"/>
  <c r="J99"/>
  <c r="J61"/>
  <c r="BK490"/>
  <c r="J490"/>
  <c r="J77"/>
  <c i="7" r="BK84"/>
  <c r="BK83"/>
  <c r="J83"/>
  <c r="J60"/>
  <c r="E48"/>
  <c r="J78"/>
  <c r="F54"/>
  <c r="J55"/>
  <c r="J76"/>
  <c r="F79"/>
  <c r="BE88"/>
  <c i="6" r="J81"/>
  <c r="J60"/>
  <c i="7" r="BE85"/>
  <c i="5" r="BK106"/>
  <c r="J106"/>
  <c r="J63"/>
  <c i="6" r="J52"/>
  <c r="F55"/>
  <c r="BE84"/>
  <c r="BE86"/>
  <c r="BE88"/>
  <c r="F54"/>
  <c r="J55"/>
  <c r="J76"/>
  <c r="BE92"/>
  <c r="E48"/>
  <c r="BE82"/>
  <c r="BE90"/>
  <c r="BE94"/>
  <c r="BE96"/>
  <c r="BE98"/>
  <c i="5" r="F54"/>
  <c r="J80"/>
  <c r="BE94"/>
  <c r="BE110"/>
  <c r="E48"/>
  <c r="J52"/>
  <c r="F55"/>
  <c r="BE88"/>
  <c r="BE96"/>
  <c r="BE100"/>
  <c r="BE108"/>
  <c r="BE112"/>
  <c r="J55"/>
  <c r="BE90"/>
  <c r="BE92"/>
  <c r="BE98"/>
  <c r="BE102"/>
  <c r="BE104"/>
  <c i="3" r="BK90"/>
  <c r="J90"/>
  <c r="J60"/>
  <c i="4" r="J54"/>
  <c r="J55"/>
  <c r="BE90"/>
  <c r="BE98"/>
  <c r="BE102"/>
  <c r="BE104"/>
  <c r="BE112"/>
  <c r="BE115"/>
  <c r="BE146"/>
  <c r="E48"/>
  <c r="F81"/>
  <c r="BE108"/>
  <c r="BE110"/>
  <c r="BE129"/>
  <c r="BE136"/>
  <c r="BE140"/>
  <c r="BE154"/>
  <c r="BE156"/>
  <c r="BE174"/>
  <c r="BE178"/>
  <c r="BE180"/>
  <c r="F54"/>
  <c r="J78"/>
  <c r="BE88"/>
  <c r="BE92"/>
  <c r="BE96"/>
  <c r="BE100"/>
  <c r="BE106"/>
  <c r="BE117"/>
  <c r="BE125"/>
  <c r="BE138"/>
  <c r="BE144"/>
  <c r="BE148"/>
  <c r="BE166"/>
  <c r="BE170"/>
  <c r="BE172"/>
  <c r="BE182"/>
  <c r="BE184"/>
  <c r="BE188"/>
  <c r="BE190"/>
  <c r="BE194"/>
  <c r="BE86"/>
  <c r="BE121"/>
  <c r="BE123"/>
  <c r="BE127"/>
  <c r="BE132"/>
  <c r="BE134"/>
  <c r="BE142"/>
  <c r="BE150"/>
  <c r="BE152"/>
  <c r="BE158"/>
  <c r="BE160"/>
  <c r="BE162"/>
  <c r="BE164"/>
  <c r="BE176"/>
  <c r="BE186"/>
  <c r="BE192"/>
  <c i="2" r="BK206"/>
  <c r="J206"/>
  <c r="J65"/>
  <c i="3" r="E48"/>
  <c r="J54"/>
  <c r="J83"/>
  <c r="BE98"/>
  <c r="BE102"/>
  <c r="BE114"/>
  <c r="BE146"/>
  <c r="F55"/>
  <c r="BE92"/>
  <c r="BE104"/>
  <c r="BE112"/>
  <c r="BE118"/>
  <c r="BE120"/>
  <c r="BE126"/>
  <c r="BE128"/>
  <c r="BE134"/>
  <c r="BE142"/>
  <c r="BE148"/>
  <c r="BE155"/>
  <c r="BE175"/>
  <c r="BE179"/>
  <c r="BE181"/>
  <c r="BE189"/>
  <c r="BE191"/>
  <c r="J55"/>
  <c r="BE106"/>
  <c r="BE108"/>
  <c r="BE122"/>
  <c r="BE124"/>
  <c r="BE138"/>
  <c r="BE140"/>
  <c r="BE157"/>
  <c r="BE160"/>
  <c r="BE163"/>
  <c r="BE166"/>
  <c r="BE172"/>
  <c r="BE185"/>
  <c r="BE187"/>
  <c r="BE193"/>
  <c r="F54"/>
  <c r="BE96"/>
  <c r="BE100"/>
  <c r="BE110"/>
  <c r="BE116"/>
  <c r="BE132"/>
  <c r="BE136"/>
  <c r="BE144"/>
  <c r="BE150"/>
  <c r="BE153"/>
  <c r="BE169"/>
  <c i="2" r="J52"/>
  <c r="BE115"/>
  <c r="BE118"/>
  <c r="BE148"/>
  <c r="BE187"/>
  <c r="BE192"/>
  <c r="BE229"/>
  <c r="BE232"/>
  <c r="BE238"/>
  <c r="BE241"/>
  <c r="BE260"/>
  <c r="BE263"/>
  <c r="BE265"/>
  <c r="BE274"/>
  <c r="BE279"/>
  <c r="BE282"/>
  <c r="BE287"/>
  <c r="BE309"/>
  <c r="BE325"/>
  <c r="BE327"/>
  <c r="BE343"/>
  <c r="BE362"/>
  <c r="BE369"/>
  <c r="BE393"/>
  <c r="BE414"/>
  <c r="BE418"/>
  <c r="BE424"/>
  <c r="BE434"/>
  <c r="BE444"/>
  <c r="BE457"/>
  <c r="BE459"/>
  <c r="BE467"/>
  <c r="BE474"/>
  <c r="BE483"/>
  <c r="BE491"/>
  <c r="J54"/>
  <c r="E87"/>
  <c r="BE105"/>
  <c r="BE120"/>
  <c r="BE125"/>
  <c r="BE160"/>
  <c r="BE167"/>
  <c r="BE227"/>
  <c r="BE254"/>
  <c r="BE267"/>
  <c r="BE276"/>
  <c r="BE296"/>
  <c r="BE307"/>
  <c r="BE311"/>
  <c r="BE352"/>
  <c r="BE358"/>
  <c r="BE384"/>
  <c r="BE387"/>
  <c r="BE396"/>
  <c r="BE401"/>
  <c r="BE405"/>
  <c r="BE420"/>
  <c r="BE428"/>
  <c r="BE438"/>
  <c r="BE442"/>
  <c r="BE450"/>
  <c r="BE464"/>
  <c r="F54"/>
  <c r="J55"/>
  <c r="BE100"/>
  <c r="BE113"/>
  <c r="BE150"/>
  <c r="BE165"/>
  <c r="BE170"/>
  <c r="BE184"/>
  <c r="BE208"/>
  <c r="BE213"/>
  <c r="BE219"/>
  <c r="BE221"/>
  <c r="BE225"/>
  <c r="BE235"/>
  <c r="BE244"/>
  <c r="BE246"/>
  <c r="BE250"/>
  <c r="BE258"/>
  <c r="BE292"/>
  <c r="BE299"/>
  <c r="BE301"/>
  <c r="BE316"/>
  <c r="BE319"/>
  <c r="BE331"/>
  <c r="BE334"/>
  <c r="BE346"/>
  <c r="BE349"/>
  <c r="BE364"/>
  <c r="BE381"/>
  <c r="BE390"/>
  <c r="BE408"/>
  <c r="BE422"/>
  <c r="BE426"/>
  <c r="BE440"/>
  <c r="BE446"/>
  <c r="BE448"/>
  <c r="BE454"/>
  <c r="BE461"/>
  <c r="BE469"/>
  <c r="F55"/>
  <c r="BE107"/>
  <c r="BE110"/>
  <c r="BE135"/>
  <c r="BE142"/>
  <c r="BE146"/>
  <c r="BE154"/>
  <c r="BE157"/>
  <c r="BE173"/>
  <c r="BE178"/>
  <c r="BE195"/>
  <c r="BE200"/>
  <c r="BE203"/>
  <c r="BE211"/>
  <c r="BE216"/>
  <c r="BE269"/>
  <c r="BE272"/>
  <c r="BE285"/>
  <c r="BE303"/>
  <c r="BE305"/>
  <c r="BE314"/>
  <c r="BE336"/>
  <c r="BE340"/>
  <c r="BE354"/>
  <c r="BE373"/>
  <c r="BE377"/>
  <c r="BE411"/>
  <c r="BE432"/>
  <c r="BE436"/>
  <c r="BE452"/>
  <c i="3" r="F35"/>
  <c i="1" r="BB56"/>
  <c i="4" r="F35"/>
  <c i="1" r="BB57"/>
  <c i="5" r="F35"/>
  <c i="1" r="BB58"/>
  <c i="6" r="J34"/>
  <c i="1" r="AW59"/>
  <c i="7" r="F35"/>
  <c i="1" r="BB60"/>
  <c i="3" r="J34"/>
  <c i="1" r="AW56"/>
  <c i="3" r="F37"/>
  <c i="1" r="BD56"/>
  <c i="7" r="F34"/>
  <c i="1" r="BA60"/>
  <c i="2" r="F36"/>
  <c i="1" r="BC55"/>
  <c i="2" r="F37"/>
  <c i="1" r="BD55"/>
  <c i="4" r="F37"/>
  <c i="1" r="BD57"/>
  <c i="4" r="F36"/>
  <c i="1" r="BC57"/>
  <c i="3" r="F34"/>
  <c i="1" r="BA56"/>
  <c i="3" r="F36"/>
  <c i="1" r="BC56"/>
  <c i="5" r="J34"/>
  <c i="1" r="AW58"/>
  <c i="5" r="F36"/>
  <c i="1" r="BC58"/>
  <c i="6" r="F37"/>
  <c i="1" r="BD59"/>
  <c i="7" r="F36"/>
  <c i="1" r="BC60"/>
  <c i="2" r="J34"/>
  <c i="1" r="AW55"/>
  <c i="5" r="F34"/>
  <c i="1" r="BA58"/>
  <c i="6" r="F36"/>
  <c i="1" r="BC59"/>
  <c i="6" r="F35"/>
  <c i="1" r="BB59"/>
  <c i="6" r="J30"/>
  <c i="2" r="F35"/>
  <c i="1" r="BB55"/>
  <c i="2" r="F34"/>
  <c i="1" r="BA55"/>
  <c i="4" r="J34"/>
  <c i="1" r="AW57"/>
  <c i="4" r="F34"/>
  <c i="1" r="BA57"/>
  <c i="5" r="F37"/>
  <c i="1" r="BD58"/>
  <c i="6" r="F34"/>
  <c i="1" r="BA59"/>
  <c i="7" r="J34"/>
  <c i="1" r="AW60"/>
  <c i="7" r="F37"/>
  <c i="1" r="BD60"/>
  <c i="3" l="1" r="R89"/>
  <c i="2" r="T98"/>
  <c i="4" r="P84"/>
  <c i="1" r="AU57"/>
  <c i="2" r="R206"/>
  <c r="R97"/>
  <c i="5" r="P84"/>
  <c i="1" r="AU58"/>
  <c i="4" r="T84"/>
  <c i="2" r="P206"/>
  <c r="P97"/>
  <c i="1" r="AU55"/>
  <c i="3" r="T130"/>
  <c r="T89"/>
  <c i="2" r="T206"/>
  <c r="T97"/>
  <c i="5" r="R84"/>
  <c i="4" r="R84"/>
  <c i="3" r="P130"/>
  <c r="P89"/>
  <c i="1" r="AU56"/>
  <c i="2" r="BK98"/>
  <c r="J98"/>
  <c r="J60"/>
  <c i="4" r="BK84"/>
  <c r="J84"/>
  <c i="7" r="BK82"/>
  <c r="J82"/>
  <c r="J59"/>
  <c i="3" r="BK130"/>
  <c r="J130"/>
  <c r="J64"/>
  <c r="BK183"/>
  <c r="J183"/>
  <c r="J68"/>
  <c i="7" r="J84"/>
  <c r="J61"/>
  <c i="3" r="BK94"/>
  <c r="J94"/>
  <c r="J62"/>
  <c i="5" r="BK85"/>
  <c r="J85"/>
  <c r="J60"/>
  <c i="1" r="AG59"/>
  <c i="5" r="BK84"/>
  <c r="J84"/>
  <c r="J59"/>
  <c i="3" r="BK89"/>
  <c r="J89"/>
  <c i="2" r="BK97"/>
  <c r="J97"/>
  <c r="J59"/>
  <c i="1" r="BA54"/>
  <c r="AW54"/>
  <c r="AK30"/>
  <c i="3" r="J33"/>
  <c i="1" r="AV56"/>
  <c r="AT56"/>
  <c i="5" r="F33"/>
  <c i="1" r="AZ58"/>
  <c i="7" r="J33"/>
  <c i="1" r="AV60"/>
  <c r="AT60"/>
  <c i="3" r="J30"/>
  <c i="1" r="AG56"/>
  <c i="4" r="J33"/>
  <c i="1" r="AV57"/>
  <c r="AT57"/>
  <c i="7" r="F33"/>
  <c i="1" r="AZ60"/>
  <c r="BB54"/>
  <c r="AX54"/>
  <c i="4" r="J30"/>
  <c i="1" r="AG57"/>
  <c i="2" r="J33"/>
  <c i="1" r="AV55"/>
  <c r="AT55"/>
  <c i="2" r="F33"/>
  <c i="1" r="AZ55"/>
  <c r="BC54"/>
  <c r="W32"/>
  <c i="6" r="J33"/>
  <c i="1" r="AV59"/>
  <c r="AT59"/>
  <c r="AN59"/>
  <c i="4" r="F33"/>
  <c i="1" r="AZ57"/>
  <c i="6" r="F33"/>
  <c i="1" r="AZ59"/>
  <c i="3" r="F33"/>
  <c i="1" r="AZ56"/>
  <c i="5" r="J33"/>
  <c i="1" r="AV58"/>
  <c r="AT58"/>
  <c r="BD54"/>
  <c r="W33"/>
  <c i="4" l="1" r="J59"/>
  <c i="6" r="J39"/>
  <c i="1" r="AN56"/>
  <c i="3" r="J59"/>
  <c i="4" r="J39"/>
  <c i="3" r="J39"/>
  <c i="1" r="AN57"/>
  <c r="AZ54"/>
  <c r="AV54"/>
  <c r="AK29"/>
  <c i="7" r="J30"/>
  <c i="1" r="AG60"/>
  <c r="AY54"/>
  <c i="2" r="J30"/>
  <c i="1" r="AG55"/>
  <c r="W30"/>
  <c r="AU54"/>
  <c i="5" r="J30"/>
  <c i="1" r="AG58"/>
  <c r="AN58"/>
  <c r="W31"/>
  <c i="7" l="1" r="J39"/>
  <c i="5" r="J39"/>
  <c i="2" r="J39"/>
  <c i="1" r="AN55"/>
  <c r="AN60"/>
  <c r="W29"/>
  <c r="AG54"/>
  <c r="AK26"/>
  <c r="AK35"/>
  <c r="AT54"/>
  <c l="1" r="AN54"/>
</calcChain>
</file>

<file path=xl/sharedStrings.xml><?xml version="1.0" encoding="utf-8"?>
<sst xmlns="http://schemas.openxmlformats.org/spreadsheetml/2006/main">
  <si>
    <t>Export Komplet</t>
  </si>
  <si>
    <t>VZ</t>
  </si>
  <si>
    <t>2.0</t>
  </si>
  <si>
    <t>ZAMOK</t>
  </si>
  <si>
    <t>False</t>
  </si>
  <si>
    <t>{29e60b8a-9873-4e6c-b558-4c5dd952f2d7}</t>
  </si>
  <si>
    <t>0,01</t>
  </si>
  <si>
    <t>21</t>
  </si>
  <si>
    <t>15</t>
  </si>
  <si>
    <t>REKAPITULACE STAVBY</t>
  </si>
  <si>
    <t xml:space="preserve">v ---  níže se nacházejí doplnkové a pomocné údaje k sestavám  --- v</t>
  </si>
  <si>
    <t>Návod na vyplnění</t>
  </si>
  <si>
    <t>0,001</t>
  </si>
  <si>
    <t>Kód:</t>
  </si>
  <si>
    <t>2020-09B-2-1-ver2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</si>
  <si>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</si>
  <si>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</si>
  <si>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Školní 1480/61, Chomutov - učebna 2.1</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</si>
  <si>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</si>
  <si>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</si>
  <si>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</si>
  <si>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</si>
  <si>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</si>
  <si>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</si>
  <si>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</si>
  <si>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</si>
  <si>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</si>
  <si>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</si>
  <si>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</si>
  <si>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</si>
  <si>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</si>
  <si>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</si>
  <si>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</si>
  <si>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</si>
  <si>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</si>
  <si>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</si>
  <si>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</si>
  <si>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</si>
  <si>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</si>
  <si>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</si>
  <si>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</si>
  <si>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</si>
  <si>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</si>
  <si>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</si>
  <si>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</si>
  <si>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</si>
  <si>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</si>
  <si>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</si>
  <si>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</si>
  <si>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</si>
  <si>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</si>
  <si>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</si>
  <si>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</si>
  <si>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</si>
  <si>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</si>
  <si>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</si>
  <si>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</si>
  <si>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</si>
  <si>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</si>
  <si>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</si>
  <si>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</si>
  <si>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</si>
  <si>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</si>
  <si>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</si>
  <si>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</si>
  <si>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</si>
  <si>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</si>
  <si>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</si>
  <si>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</si>
  <si>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</si>
  <si>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</si>
  <si>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</si>
  <si>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</si>
  <si>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</si>
  <si>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</si>
  <si>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</si>
  <si>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</si>
  <si>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02.1-a</t>
  </si>
  <si>
    <t>stavební část...</t>
  </si>
  <si>
    <t>STA</t>
  </si>
  <si>
    <t>1</t>
  </si>
  <si>
    <t>{d05cd852-755c-443f-81d1-7255833fd0ae}</t>
  </si>
  <si>
    <t>2</t>
  </si>
  <si>
    <t>SO 02.1-b1</t>
  </si>
  <si>
    <t>elektroinstalace</t>
  </si>
  <si>
    <t>{0dbefdd7-a4d1-41d6-98df-0d7f03a2e234}</t>
  </si>
  <si>
    <t>SO 02.1-b2</t>
  </si>
  <si>
    <t>elektro materiál</t>
  </si>
  <si>
    <t>{4a4d0e07-2e92-45ce-bcbc-08e07228429f}</t>
  </si>
  <si>
    <t>SO 02.1-d</t>
  </si>
  <si>
    <t>AV technika stínící technika</t>
  </si>
  <si>
    <t>{c48db22d-575c-42c5-837f-57a089cebb9b}</t>
  </si>
  <si>
    <t>SO 02.1-e</t>
  </si>
  <si>
    <t>VZT</t>
  </si>
  <si>
    <t>{4cf5e933-ecc3-433d-9644-ed6af7f7a014}</t>
  </si>
  <si>
    <t>SO 02.1-VRN</t>
  </si>
  <si>
    <t>VRN</t>
  </si>
  <si>
    <t>{34c7a0dc-eaee-4e3b-89af-08c5710d0119}</t>
  </si>
  <si>
    <t>KRYCÍ LIST SOUPISU PRACÍ</t>
  </si>
  <si>
    <t>Objekt:</t>
  </si>
  <si>
    <t>SO 02.1-a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</si>
  <si>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</si>
  <si>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</si>
  <si>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</si>
  <si>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</si>
  <si>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</si>
  <si>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</si>
  <si>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</si>
  <si>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</si>
  <si>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</si>
  <si>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</si>
  <si>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</si>
  <si>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</si>
  <si>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</si>
  <si>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</si>
  <si>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</si>
  <si>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</si>
  <si>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</si>
  <si>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</si>
  <si>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</si>
  <si>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</si>
  <si>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</si>
  <si>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</si>
  <si>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</si>
  <si>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</si>
  <si>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</si>
  <si>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</si>
  <si>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</si>
  <si>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</si>
  <si>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</si>
  <si>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</si>
  <si>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</si>
  <si>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</si>
  <si>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</si>
  <si>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</si>
  <si>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</si>
  <si>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</si>
  <si>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</si>
  <si>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</si>
  <si>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</si>
  <si>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</si>
  <si>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</si>
  <si>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340271045</t>
  </si>
  <si>
    <t>Zazdívka otvorů v příčkách nebo stěnách pórobetonovými tvárnicemi plochy přes 1 m2 do 4 m2, objemová hmotnost 500 kg/m3, tloušťka příčky 150 mm</t>
  </si>
  <si>
    <t>m2</t>
  </si>
  <si>
    <t>CS ÚRS 2020 01</t>
  </si>
  <si>
    <t>4</t>
  </si>
  <si>
    <t>PP</t>
  </si>
  <si>
    <t>VV</t>
  </si>
  <si>
    <t>1,0*2,0*2</t>
  </si>
  <si>
    <t>Součet</t>
  </si>
  <si>
    <t>6</t>
  </si>
  <si>
    <t>Úpravy povrchů, podlahy a osazování výplní</t>
  </si>
  <si>
    <t>611131121</t>
  </si>
  <si>
    <t>Podkladní a spojovací vrstva vnitřních omítaných ploch penetrace akrylát-silikonová nanášená ručně stropů</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</si>
  <si>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</si>
  <si>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</si>
  <si>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</si>
  <si>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</si>
  <si>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611142001</t>
  </si>
  <si>
    <t>Potažení vnitřních ploch pletivem v ploše nebo pruzích, na plném podkladu sklovláknitým vtlačením do tmelu stropů</t>
  </si>
  <si>
    <t>8</t>
  </si>
  <si>
    <t xml:space="preserve">Poznámka k souboru cen:_x000d_
Poznámka k souboru cen: 1. V cenách -2001 jsou započteny i náklady na tmel. </t>
  </si>
  <si>
    <t>5</t>
  </si>
  <si>
    <t>611311131</t>
  </si>
  <si>
    <t>Potažení vnitřních ploch štukem tloušťky do 3 mm vodorovných konstrukcí stropů rovných</t>
  </si>
  <si>
    <t>10</t>
  </si>
  <si>
    <t>611325412</t>
  </si>
  <si>
    <t>Oprava vápenocementové omítky vnitřních ploch hladké, tloušťky do 20 mm stropů, v rozsahu opravované plochy přes 10 do 30%</t>
  </si>
  <si>
    <t>12</t>
  </si>
  <si>
    <t xml:space="preserve">Poznámka k souboru cen:_x000d_
Poznámka k souboru cen: 1. Pro ocenění opravy omítek plochy do 1 m2 se použijí ceny souboru cen 61. 32-52.. Vápenocementová omítka jednotlivých malých ploch. </t>
  </si>
  <si>
    <t>7</t>
  </si>
  <si>
    <t>612131121</t>
  </si>
  <si>
    <t>Podkladní a spojovací vrstva vnitřních omítaných ploch penetrace akrylát-silikonová nanášená ručně stěn</t>
  </si>
  <si>
    <t>14</t>
  </si>
  <si>
    <t>612135095</t>
  </si>
  <si>
    <t>Vyrovnání nerovností podkladu vnitřních omítaných ploch Příplatek k ceně za každý další 1 mm tloušťky podkladní vrstvy přes 2 mm tmelem stěn</t>
  </si>
  <si>
    <t>16</t>
  </si>
  <si>
    <t>160,003*2</t>
  </si>
  <si>
    <t>9</t>
  </si>
  <si>
    <t>612142001</t>
  </si>
  <si>
    <t>Potažení vnitřních ploch pletivem v ploše nebo pruzích, na plném podkladu sklovláknitým vtlačením do tmelu stěn</t>
  </si>
  <si>
    <t>18</t>
  </si>
  <si>
    <t>3,405*(12,104*2+6,464*2+0,265*6+0,536*4+0,22*2)</t>
  </si>
  <si>
    <t>-0,9*1,97*3</t>
  </si>
  <si>
    <t>-2,025*(2,345+2,352+2,361+2,353)</t>
  </si>
  <si>
    <t>3,405*(2,915*2+4,248*2+0,215*2)</t>
  </si>
  <si>
    <t>-0,9*1,97</t>
  </si>
  <si>
    <t>-2,347*2,025</t>
  </si>
  <si>
    <t>612311131</t>
  </si>
  <si>
    <t>Potažení vnitřních ploch štukem tloušťky do 3 mm svislých konstrukcí stěn</t>
  </si>
  <si>
    <t>20</t>
  </si>
  <si>
    <t>obklad</t>
  </si>
  <si>
    <t>-1,950</t>
  </si>
  <si>
    <t>omítky</t>
  </si>
  <si>
    <t>160,003</t>
  </si>
  <si>
    <t>11</t>
  </si>
  <si>
    <t>612325101</t>
  </si>
  <si>
    <t>Vápenocementová omítka rýh hrubá ve stěnách, šířky rýhy do 150 mm</t>
  </si>
  <si>
    <t>22</t>
  </si>
  <si>
    <t>4*0,15</t>
  </si>
  <si>
    <t>612325111</t>
  </si>
  <si>
    <t>Vápenocementová omítka rýh hladká ve stěnách, šířky rýhy do 150 mm</t>
  </si>
  <si>
    <t>24</t>
  </si>
  <si>
    <t>13</t>
  </si>
  <si>
    <t>612325225</t>
  </si>
  <si>
    <t>Vápenocementová omítka jednotlivých malých ploch štuková na stěnách, plochy jednotlivě přes 1,0 do 4 m2</t>
  </si>
  <si>
    <t>kus</t>
  </si>
  <si>
    <t>26</t>
  </si>
  <si>
    <t>612325412</t>
  </si>
  <si>
    <t>Oprava vápenocementové omítky vnitřních ploch hladké, tloušťky do 20 mm stěn, v rozsahu opravované plochy přes 10 do 30%</t>
  </si>
  <si>
    <t>28</t>
  </si>
  <si>
    <t>Ostatní konstrukce a práce, bourání</t>
  </si>
  <si>
    <t>949101111</t>
  </si>
  <si>
    <t>Lešení pomocné pracovní pro objekty pozemních staveb pro zatížení do 150 kg/m2, o výšce lešeňové podlahy do 1,9 m</t>
  </si>
  <si>
    <t>30</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</si>
  <si>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</si>
  <si>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</si>
  <si>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světlé výšky podlaží do 4 m</t>
  </si>
  <si>
    <t>32</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</si>
  <si>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</si>
  <si>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17</t>
  </si>
  <si>
    <t>968072455</t>
  </si>
  <si>
    <t>Vybourání kovových rámů oken s křídly, dveřních zárubní, vrat, stěn, ostění nebo obkladů dveřních zárubní, plochy do 2 m2</t>
  </si>
  <si>
    <t>34</t>
  </si>
  <si>
    <t xml:space="preserve">Poznámka k souboru cen:_x000d_
Poznámka k souboru cen: 1. V cenách -2244 až -2559 jsou započteny i náklady na vyvěšení křídel. 2. Cenou -2641 se oceňuje i vybourání nosné ocelové konstrukce pro sádrokartonové příčky. </t>
  </si>
  <si>
    <t>1,8*2</t>
  </si>
  <si>
    <t>974031143</t>
  </si>
  <si>
    <t>Vysekání rýh ve zdivu cihelném na maltu vápennou nebo vápenocementovou do hl. 70 mm a šířky do 100 mm</t>
  </si>
  <si>
    <t>m</t>
  </si>
  <si>
    <t>36</t>
  </si>
  <si>
    <t>19</t>
  </si>
  <si>
    <t>978011141</t>
  </si>
  <si>
    <t>Otlučení vápenných nebo vápenocementových omítek vnitřních ploch stropů, v rozsahu přes 10 do 30 %</t>
  </si>
  <si>
    <t>38</t>
  </si>
  <si>
    <t xml:space="preserve">Poznámka k souboru cen:_x000d_
Poznámka k souboru cen: 1. Položky lze použít i pro ocenění otlučení sádrových, hliněných apod. vnitřních omítek. </t>
  </si>
  <si>
    <t>978013141</t>
  </si>
  <si>
    <t>Otlučení vápenných nebo vápenocementových omítek vnitřních ploch stěn s vyškrabáním spar, s očištěním zdiva, v rozsahu přes 10 do 30 %</t>
  </si>
  <si>
    <t>40</t>
  </si>
  <si>
    <t>978035117</t>
  </si>
  <si>
    <t>Odstranění tenkovrstvých omítek nebo štuku tloušťky do 2 mm obroušením, rozsahu přes 50 do 100%</t>
  </si>
  <si>
    <t>42</t>
  </si>
  <si>
    <t>89,27</t>
  </si>
  <si>
    <t>978059541</t>
  </si>
  <si>
    <t>Odsekání obkladů stěn včetně otlučení podkladní omítky až na zdivo z obkládaček vnitřních, z jakýchkoliv materiálů, plochy přes 1 m2</t>
  </si>
  <si>
    <t>44</t>
  </si>
  <si>
    <t xml:space="preserve">Poznámka k souboru cen:_x000d_
Poznámka k souboru cen: 1. Odsekání soklíků se oceňuje cenami souboru cen 965 08. </t>
  </si>
  <si>
    <t>1,32*0,84</t>
  </si>
  <si>
    <t>998</t>
  </si>
  <si>
    <t>Přesun hmot</t>
  </si>
  <si>
    <t>23</t>
  </si>
  <si>
    <t>997013211</t>
  </si>
  <si>
    <t>Vnitrostaveništní doprava suti a vybouraných hmot vodorovně do 50 m svisle ručně pro budovy a haly výšky do 6 m</t>
  </si>
  <si>
    <t>t</t>
  </si>
  <si>
    <t>46</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</si>
  <si>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</si>
  <si>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</si>
  <si>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</si>
  <si>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48</t>
  </si>
  <si>
    <t>4,235*2 "Přepočtené koeficientem množství</t>
  </si>
  <si>
    <t>25</t>
  </si>
  <si>
    <t>997013501</t>
  </si>
  <si>
    <t>Odvoz suti a vybouraných hmot na skládku nebo meziskládku se složením, na vzdálenost do 1 km</t>
  </si>
  <si>
    <t>50</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</si>
  <si>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</si>
  <si>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</si>
  <si>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</si>
  <si>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52</t>
  </si>
  <si>
    <t>4,235*10 "Přepočtené koeficientem množství</t>
  </si>
  <si>
    <t>27</t>
  </si>
  <si>
    <t>997013631</t>
  </si>
  <si>
    <t>Poplatek za uložení stavebního odpadu na skládce (skládkovné) směsného stavebního a demoličního zatříděného do Katalogu odpadů pod kódem 17 09 04</t>
  </si>
  <si>
    <t>54</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</si>
  <si>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</si>
  <si>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</si>
  <si>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</si>
  <si>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56</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</si>
  <si>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</si>
  <si>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</si>
  <si>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</si>
  <si>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721</t>
  </si>
  <si>
    <t>Zdravotechnika - vnitřní kanalizace</t>
  </si>
  <si>
    <t>29</t>
  </si>
  <si>
    <t>721171803</t>
  </si>
  <si>
    <t>Demontáž potrubí z novodurových trub odpadních nebo připojovacích do D 75</t>
  </si>
  <si>
    <t>58</t>
  </si>
  <si>
    <t xml:space="preserve">Poznámka k souboru cen:_x000d_
Poznámka k souboru cen: 1. Demontáž plstěných pásů se oceňuje cenami souboru cen 722 18-18 Demontáž plstěných pásů z trub, části B 02. </t>
  </si>
  <si>
    <t>721171913</t>
  </si>
  <si>
    <t>Opravy odpadního potrubí plastového propojení dosavadního potrubí DN 50</t>
  </si>
  <si>
    <t>60</t>
  </si>
  <si>
    <t>31</t>
  </si>
  <si>
    <t>721174043</t>
  </si>
  <si>
    <t>Potrubí z trub polypropylenových připojovací DN 50</t>
  </si>
  <si>
    <t>62</t>
  </si>
  <si>
    <t xml:space="preserve">Poznámka k souboru cen:_x000d_
Poznámka k souboru cen: 1. Cenami -4054 až -4057 se oceňuje svislé potrubí od střešního vtoku po čisticí kus. 2. Ochrany odpadního a připojovacího potrubí z plastových trub se oceňují cenami souboru cen 722 18- . . Ochrana potrubí, části A 02. </t>
  </si>
  <si>
    <t>721290111</t>
  </si>
  <si>
    <t>Zkouška těsnosti kanalizace v objektech vodou do DN 125</t>
  </si>
  <si>
    <t>64</t>
  </si>
  <si>
    <t xml:space="preserve">Poznámka k souboru cen:_x000d_
Poznámka k souboru cen: 1. V ceně -0123 není započteno dodání média; jeho dodávka se oceňuje ve specifikaci. </t>
  </si>
  <si>
    <t>33</t>
  </si>
  <si>
    <t>721290821</t>
  </si>
  <si>
    <t>Vnitrostaveništní přemístění vybouraných (demontovaných) hmot vnitřní kanalizace vodorovně do 100 m v objektech výšky do 6 m</t>
  </si>
  <si>
    <t>66</t>
  </si>
  <si>
    <t>998721101</t>
  </si>
  <si>
    <t>Přesun hmot pro vnitřní kanalizace stanovený z hmotnosti přesunovaného materiálu vodorovná dopravní vzdálenost do 50 m v objektech výšky do 6 m</t>
  </si>
  <si>
    <t>68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</si>
  <si>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</si>
  <si>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</si>
  <si>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</si>
  <si>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35</t>
  </si>
  <si>
    <t>722170801</t>
  </si>
  <si>
    <t>Demontáž rozvodů vody z plastů do Ø 25 mm</t>
  </si>
  <si>
    <t>70</t>
  </si>
  <si>
    <t>722171913</t>
  </si>
  <si>
    <t>Odříznutí trubky nebo tvarovky u rozvodů vody z plastů D přes 20 do 25 mm</t>
  </si>
  <si>
    <t>72</t>
  </si>
  <si>
    <t>37</t>
  </si>
  <si>
    <t>722173912</t>
  </si>
  <si>
    <t>Spoje rozvodů vody z plastů svary polyfuzí D přes 16 do 20 mm</t>
  </si>
  <si>
    <t>74</t>
  </si>
  <si>
    <t xml:space="preserve">Poznámka k souboru cen:_x000d_
Poznámka k souboru cen: 1. Měrnou jednotkou kus se rozumí jeden spoj. </t>
  </si>
  <si>
    <t>722174022</t>
  </si>
  <si>
    <t>Potrubí z plastových trubek z polypropylenu (PPR) svařovaných polyfuzně PN 20 (SDR 6) D 20 x 3,4</t>
  </si>
  <si>
    <t>76</t>
  </si>
  <si>
    <t xml:space="preserve">Poznámka k souboru cen:_x000d_
Poznámka k souboru cen: 1. V cenách -4001 až -4088 jsou započteny náklady na montáž a dodávku potrubí a tvarovek. </t>
  </si>
  <si>
    <t>39</t>
  </si>
  <si>
    <t>722181241</t>
  </si>
  <si>
    <t>Ochrana potrubí termoizolačními trubicemi z pěnového polyetylenu PE přilepenými v příčných a podélných spojích, tloušťky izolace přes 13 do 20 mm, vnitřního průměru izolace DN do 22 mm</t>
  </si>
  <si>
    <t>78</t>
  </si>
  <si>
    <t xml:space="preserve">Poznámka k souboru cen:_x000d_
Poznámka k souboru cen: 1. V cenách -1211 až -1256 jsou započteny i náklady na dodání tepelně izolačních trubic. </t>
  </si>
  <si>
    <t>722290226</t>
  </si>
  <si>
    <t>Zkoušky, proplach a desinfekce vodovodního potrubí zkoušky těsnosti vodovodního potrubí závitového do DN 50</t>
  </si>
  <si>
    <t>80</t>
  </si>
  <si>
    <t xml:space="preserve">Poznámka k souboru cen:_x000d_
Poznámka k souboru cen: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</si>
  <si>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41</t>
  </si>
  <si>
    <t>722290234</t>
  </si>
  <si>
    <t>Zkoušky, proplach a desinfekce vodovodního potrubí proplach a desinfekce vodovodního potrubí do DN 80</t>
  </si>
  <si>
    <t>82</t>
  </si>
  <si>
    <t>722290821</t>
  </si>
  <si>
    <t>Vnitrostaveništní přemístění vybouraných (demontovaných) hmot vnitřní vodovod vodorovně do 100 m v objektech výšky do 6 m</t>
  </si>
  <si>
    <t>84</t>
  </si>
  <si>
    <t>43</t>
  </si>
  <si>
    <t>998722101</t>
  </si>
  <si>
    <t>Přesun hmot pro vnitřní vodovod stanovený z hmotnosti přesunovaného materiálu vodorovná dopravní vzdálenost do 50 m v objektech výšky do 6 m</t>
  </si>
  <si>
    <t>86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</si>
  <si>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</si>
  <si>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723</t>
  </si>
  <si>
    <t>Zdravotechnika - vnitřní plynovod</t>
  </si>
  <si>
    <t>723120804</t>
  </si>
  <si>
    <t>Demontáž potrubí svařovaného z ocelových trubek závitových do DN 25</t>
  </si>
  <si>
    <t>88</t>
  </si>
  <si>
    <t>3,0+3,0+2,665</t>
  </si>
  <si>
    <t>45</t>
  </si>
  <si>
    <t>723190901</t>
  </si>
  <si>
    <t>Opravy plynovodního potrubí uzavření nebo otevření potrubí</t>
  </si>
  <si>
    <t>90</t>
  </si>
  <si>
    <t xml:space="preserve">Poznámka k souboru cen:_x000d_
Poznámka k souboru cen: 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 </t>
  </si>
  <si>
    <t>725</t>
  </si>
  <si>
    <t>Zdravotechnika - zařizovací předměty</t>
  </si>
  <si>
    <t>725210821</t>
  </si>
  <si>
    <t>Demontáž umyvadel bez výtokových armatur umyvadel</t>
  </si>
  <si>
    <t>soubor</t>
  </si>
  <si>
    <t>92</t>
  </si>
  <si>
    <t>47</t>
  </si>
  <si>
    <t>725211616</t>
  </si>
  <si>
    <t>Umyvadla keramická bílá bez výtokových armatur připevněná na stěnu šrouby s krytem na sifon (polosloupem) 550 mm</t>
  </si>
  <si>
    <t>94</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</si>
  <si>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</si>
  <si>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725291511</t>
  </si>
  <si>
    <t>Doplňky zařízení koupelen a záchodů plastové dávkovač tekutého mýdla na 350 ml</t>
  </si>
  <si>
    <t>96</t>
  </si>
  <si>
    <t>49</t>
  </si>
  <si>
    <t>725291631</t>
  </si>
  <si>
    <t>Doplňky zařízení koupelen a záchodů nerezové zásobník papírových ručníků</t>
  </si>
  <si>
    <t>98</t>
  </si>
  <si>
    <t>725820801</t>
  </si>
  <si>
    <t>Demontáž baterií nástěnných do G 3/4</t>
  </si>
  <si>
    <t>100</t>
  </si>
  <si>
    <t>51</t>
  </si>
  <si>
    <t>725829121</t>
  </si>
  <si>
    <t>Baterie umyvadlové montáž ostatních typů nástěnných pákových nebo klasických</t>
  </si>
  <si>
    <t>102</t>
  </si>
  <si>
    <t xml:space="preserve">Poznámka k souboru cen:_x000d_
Poznámka k souboru cen: 1. V cenách –2654, 56, -9101-9202 není započten napájecí zdroj. </t>
  </si>
  <si>
    <t>M</t>
  </si>
  <si>
    <t>55145615</t>
  </si>
  <si>
    <t>baterie umyvadlová nástěnná páková 150mm chrom</t>
  </si>
  <si>
    <t>104</t>
  </si>
  <si>
    <t>53</t>
  </si>
  <si>
    <t>725860811</t>
  </si>
  <si>
    <t>Demontáž zápachových uzávěrek pro zařizovací předměty jednoduchých</t>
  </si>
  <si>
    <t>106</t>
  </si>
  <si>
    <t>725861102</t>
  </si>
  <si>
    <t>Zápachové uzávěrky zařizovacích předmětů pro umyvadla DN 40</t>
  </si>
  <si>
    <t>108</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</si>
  <si>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</si>
  <si>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55</t>
  </si>
  <si>
    <t>998725101</t>
  </si>
  <si>
    <t>Přesun hmot pro zařizovací předměty stanovený z hmotnosti přesunovaného materiálu vodorovná dopravní vzdálenost do 50 m v objektech výšky do 6 m</t>
  </si>
  <si>
    <t>110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</si>
  <si>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</si>
  <si>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725590811</t>
  </si>
  <si>
    <t>Vnitrostaveništní přemístění vybouraných (demontovaných) hmot zařizovacích předmětů vodorovně do 100 m v objektech výšky do 6 m</t>
  </si>
  <si>
    <t>112</t>
  </si>
  <si>
    <t>735</t>
  </si>
  <si>
    <t>Ústřední vytápění - otopná tělesa</t>
  </si>
  <si>
    <t>57</t>
  </si>
  <si>
    <t>735131810</t>
  </si>
  <si>
    <t>Demontáž otopných těles hliníkových článkových</t>
  </si>
  <si>
    <t>114</t>
  </si>
  <si>
    <t>735191914</t>
  </si>
  <si>
    <t>Ostatní opravy otopných těles montáž otopných těles sestavených z použitých článků litinových</t>
  </si>
  <si>
    <t>116</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</si>
  <si>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</si>
  <si>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0,306*14*5</t>
  </si>
  <si>
    <t>59</t>
  </si>
  <si>
    <t>998735101</t>
  </si>
  <si>
    <t>Přesun hmot pro otopná tělesa stanovený z hmotnosti přesunovaného materiálu vodorovná dopravní vzdálenost do 50 m v objektech výšky do 6 m</t>
  </si>
  <si>
    <t>118</t>
  </si>
  <si>
    <t>766</t>
  </si>
  <si>
    <t>Konstrukce truhlářské</t>
  </si>
  <si>
    <t>766660002</t>
  </si>
  <si>
    <t>Montáž dveřních křídel dřevěných nebo plastových otevíravých do ocelové zárubně povrchově upravených jednokřídlových, šířky přes 800 mm</t>
  </si>
  <si>
    <t>120</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</si>
  <si>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</si>
  <si>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61</t>
  </si>
  <si>
    <t>766660728</t>
  </si>
  <si>
    <t>Montáž dveřních doplňků dveřního kování interiérového zámku</t>
  </si>
  <si>
    <t>122</t>
  </si>
  <si>
    <t>766660729</t>
  </si>
  <si>
    <t>Montáž dveřních doplňků dveřního kování interiérového štítku s klikou</t>
  </si>
  <si>
    <t>124</t>
  </si>
  <si>
    <t>63</t>
  </si>
  <si>
    <t>54914620</t>
  </si>
  <si>
    <t>kování dveřní vrchní klika včetně rozet a montážního materiálu R PZ nerez PK</t>
  </si>
  <si>
    <t>126</t>
  </si>
  <si>
    <t>54924004</t>
  </si>
  <si>
    <t>zámek zadlabací 190/140/20 L cylinder</t>
  </si>
  <si>
    <t>128</t>
  </si>
  <si>
    <t>65</t>
  </si>
  <si>
    <t>61162087</t>
  </si>
  <si>
    <t>dveře jednokřídlé dřevotřískové povrch laminátový plné 900x1970/2100mm</t>
  </si>
  <si>
    <t>130</t>
  </si>
  <si>
    <t>766662811</t>
  </si>
  <si>
    <t>Demontáž dveřních konstrukcí k opětovnému použití prahů dveří jednokřídlových</t>
  </si>
  <si>
    <t>132</t>
  </si>
  <si>
    <t>67</t>
  </si>
  <si>
    <t>766691914</t>
  </si>
  <si>
    <t>Ostatní práce vyvěšení nebo zavěšení křídel s případným uložením a opětovným zavěšením po provedení stavebních změn dřevěných dveřních, plochy do 2 m2</t>
  </si>
  <si>
    <t>134</t>
  </si>
  <si>
    <t xml:space="preserve">Poznámka k souboru cen:_x000d_
Poznámka k souboru cen: 1. Ceny -1931 a -1932 lze užít jen pro křídlo mající současně obě jmenované funkce. </t>
  </si>
  <si>
    <t>766441821</t>
  </si>
  <si>
    <t>Demontáž parapetních desek dřevěných nebo plastových šířky do 300 mm délky přes 1 m</t>
  </si>
  <si>
    <t>136</t>
  </si>
  <si>
    <t>69</t>
  </si>
  <si>
    <t>766694113</t>
  </si>
  <si>
    <t>Montáž ostatních truhlářských konstrukcí parapetních desek dřevěných nebo plastových šířky do 300 mm, délky přes 1600 do 2600 mm</t>
  </si>
  <si>
    <t>138</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</si>
  <si>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</si>
  <si>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61140080</t>
  </si>
  <si>
    <t>parapet plastový vnitřní – š 300mm, barva bílá</t>
  </si>
  <si>
    <t>140</t>
  </si>
  <si>
    <t>2,347+2,345+2,352+2,361+2,353</t>
  </si>
  <si>
    <t>11,758*1,1 "Přepočtené koeficientem množství</t>
  </si>
  <si>
    <t>71</t>
  </si>
  <si>
    <t>61140076</t>
  </si>
  <si>
    <t>koncovka k parapetu oboustranná š 600mm, barva bílá</t>
  </si>
  <si>
    <t>142</t>
  </si>
  <si>
    <t>998766101</t>
  </si>
  <si>
    <t>Přesun hmot pro konstrukce truhlářské stanovený z hmotnosti přesunovaného materiálu vodorovná dopravní vzdálenost do 50 m v objektech výšky do 6 m</t>
  </si>
  <si>
    <t>144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</si>
  <si>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</si>
  <si>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</si>
  <si>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</si>
  <si>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73</t>
  </si>
  <si>
    <t>767649194</t>
  </si>
  <si>
    <t>Montáž dveří ocelových doplňků dveří madel</t>
  </si>
  <si>
    <t>146</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</si>
  <si>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</si>
  <si>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</si>
  <si>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</si>
  <si>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vlastní</t>
  </si>
  <si>
    <t>148</t>
  </si>
  <si>
    <t>75</t>
  </si>
  <si>
    <t>998767101</t>
  </si>
  <si>
    <t>Přesun hmot pro zámečnické konstrukce stanovený z hmotnosti přesunovaného materiálu vodorovná dopravní vzdálenost do 50 m v objektech výšky do 6 m</t>
  </si>
  <si>
    <t>150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</si>
  <si>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</si>
  <si>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</si>
  <si>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</si>
  <si>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</si>
  <si>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</si>
  <si>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152</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</si>
  <si>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</si>
  <si>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t>
  </si>
  <si>
    <t>776111311</t>
  </si>
  <si>
    <t>Příprava podkladu vysátí podlah</t>
  </si>
  <si>
    <t>154</t>
  </si>
  <si>
    <t>776121321</t>
  </si>
  <si>
    <t>Příprava podkladu penetrace neředěná podlah</t>
  </si>
  <si>
    <t>156</t>
  </si>
  <si>
    <t>79</t>
  </si>
  <si>
    <t>776141124</t>
  </si>
  <si>
    <t>Příprava podkladu vyrovnání samonivelační stěrkou podlah min.pevnosti 30 MPa, tloušťky přes 8 do 10 mm</t>
  </si>
  <si>
    <t>158</t>
  </si>
  <si>
    <t>776201812</t>
  </si>
  <si>
    <t>Demontáž povlakových podlahovin lepených ručně s podložkou</t>
  </si>
  <si>
    <t>160</t>
  </si>
  <si>
    <t>81</t>
  </si>
  <si>
    <t>776221221</t>
  </si>
  <si>
    <t>Montáž podlahovin z PVC lepením standardním lepidlem ze čtverců elektrostaticky vodivých</t>
  </si>
  <si>
    <t>162</t>
  </si>
  <si>
    <t>76,38+12,89</t>
  </si>
  <si>
    <t>28410242</t>
  </si>
  <si>
    <t>krytina podlahová homogenní elektrostaticky vodivá tl 2,0mm 608x608mm</t>
  </si>
  <si>
    <t>164</t>
  </si>
  <si>
    <t>89,27*1,1 "Přepočtené koeficientem množství</t>
  </si>
  <si>
    <t>83</t>
  </si>
  <si>
    <t>776410811</t>
  </si>
  <si>
    <t>Demontáž soklíků nebo lišt pryžových nebo plastových</t>
  </si>
  <si>
    <t>166</t>
  </si>
  <si>
    <t>776411112</t>
  </si>
  <si>
    <t>Montáž soklíků lepením obvodových, výšky přes 80 do 100 mm</t>
  </si>
  <si>
    <t>168</t>
  </si>
  <si>
    <t>12,104*2+6,464*2+0,265*6+0,536*4+0,22*2-0,9*3</t>
  </si>
  <si>
    <t>2,915*2+4,248*2+0,215*2-0,9</t>
  </si>
  <si>
    <t>85</t>
  </si>
  <si>
    <t>28411010</t>
  </si>
  <si>
    <t>lišta soklová PVC 20x100mm</t>
  </si>
  <si>
    <t>170</t>
  </si>
  <si>
    <t>52,466*1,1 "Přepočtené koeficientem množství</t>
  </si>
  <si>
    <t>776421312</t>
  </si>
  <si>
    <t>Montáž lišt přechodových šroubovaných</t>
  </si>
  <si>
    <t>172</t>
  </si>
  <si>
    <t>0,9*3</t>
  </si>
  <si>
    <t>87</t>
  </si>
  <si>
    <t>59054113</t>
  </si>
  <si>
    <t>profil přechodový Al s pohyblivým ramenem matně eloxovaný 15x30mm</t>
  </si>
  <si>
    <t>174</t>
  </si>
  <si>
    <t>2,7*1,1 "Přepočtené koeficientem množství</t>
  </si>
  <si>
    <t>998776101</t>
  </si>
  <si>
    <t>Přesun hmot pro podlahy povlakové stanovený z hmotnosti přesunovaného materiálu vodorovná dopravní vzdálenost do 50 m v objektech výšky do 6 m</t>
  </si>
  <si>
    <t>176</t>
  </si>
  <si>
    <t>89</t>
  </si>
  <si>
    <t>X1</t>
  </si>
  <si>
    <t>revize antistat.lina</t>
  </si>
  <si>
    <t>178</t>
  </si>
  <si>
    <t>781</t>
  </si>
  <si>
    <t>Dokončovací práce - obklady</t>
  </si>
  <si>
    <t>781111011</t>
  </si>
  <si>
    <t>Příprava podkladu před provedením obkladu oprášení (ometení) stěny</t>
  </si>
  <si>
    <t>180</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</si>
  <si>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</si>
  <si>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91</t>
  </si>
  <si>
    <t>781121011</t>
  </si>
  <si>
    <t>Příprava podkladu před provedením obkladu nátěr penetrační na stěnu</t>
  </si>
  <si>
    <t>182</t>
  </si>
  <si>
    <t>781151014</t>
  </si>
  <si>
    <t>Příprava podkladu před provedením obkladu lokální vyrovnání podkladu stěrkou, tloušťky do 3 mm, plochy přes 0,5 do 1,0 m2</t>
  </si>
  <si>
    <t>184</t>
  </si>
  <si>
    <t>93</t>
  </si>
  <si>
    <t>781474115</t>
  </si>
  <si>
    <t>Montáž obkladů vnitřních stěn z dlaždic keramických lepených flexibilním lepidlem maloformátových hladkých přes 22 do 25 ks/m2</t>
  </si>
  <si>
    <t>186</t>
  </si>
  <si>
    <t xml:space="preserve">Poznámka k souboru cen:_x000d_
Poznámka k souboru cen: 1. Položky jsou určeny pro všechny druhy povrchových úprav. </t>
  </si>
  <si>
    <t>1,3*1,5</t>
  </si>
  <si>
    <t>59761039</t>
  </si>
  <si>
    <t>obklad keramický hladký přes 22 do 25ks/m2</t>
  </si>
  <si>
    <t>188</t>
  </si>
  <si>
    <t>1,95*1,1 "Přepočtené koeficientem množství</t>
  </si>
  <si>
    <t>95</t>
  </si>
  <si>
    <t>781477111</t>
  </si>
  <si>
    <t>Montáž obkladů vnitřních stěn z dlaždic keramických Příplatek k cenám za plochu do 10 m2 jednotlivě</t>
  </si>
  <si>
    <t>190</t>
  </si>
  <si>
    <t>781495151</t>
  </si>
  <si>
    <t>Obklad - dokončující práce průnik obkladem hranatý, bez izolace, o delší straně do 30 mm</t>
  </si>
  <si>
    <t>192</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</si>
  <si>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</si>
  <si>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97</t>
  </si>
  <si>
    <t>781495152</t>
  </si>
  <si>
    <t>Obklad - dokončující práce průnik obkladem hranatý, bez izolace, o delší straně přes 30 do 90 mm</t>
  </si>
  <si>
    <t>194</t>
  </si>
  <si>
    <t>998781101</t>
  </si>
  <si>
    <t>Přesun hmot pro obklady keramické stanovený z hmotnosti přesunovaného materiálu vodorovná dopravní vzdálenost do 50 m v objektech výšky do 6 m</t>
  </si>
  <si>
    <t>196</t>
  </si>
  <si>
    <t>783</t>
  </si>
  <si>
    <t>Dokončovací práce - nátěry</t>
  </si>
  <si>
    <t>99</t>
  </si>
  <si>
    <t>783301313</t>
  </si>
  <si>
    <t>Příprava podkladu zámečnických konstrukcí před provedením nátěru odmaštění odmašťovačem ředidlovým</t>
  </si>
  <si>
    <t>198</t>
  </si>
  <si>
    <t>783301401</t>
  </si>
  <si>
    <t>Příprava podkladu zámečnických konstrukcí před provedením nátěru ometení</t>
  </si>
  <si>
    <t>200</t>
  </si>
  <si>
    <t>101</t>
  </si>
  <si>
    <t>783306801</t>
  </si>
  <si>
    <t>Odstranění nátěrů ze zámečnických konstrukcí obroušením</t>
  </si>
  <si>
    <t>202</t>
  </si>
  <si>
    <t>783314201</t>
  </si>
  <si>
    <t>Základní antikorozní nátěr zámečnických konstrukcí jednonásobný syntetický standardní</t>
  </si>
  <si>
    <t>204</t>
  </si>
  <si>
    <t>103</t>
  </si>
  <si>
    <t>783315103</t>
  </si>
  <si>
    <t>Mezinátěr zámečnických konstrukcí jednonásobný syntetický samozákladující</t>
  </si>
  <si>
    <t>206</t>
  </si>
  <si>
    <t>783317105</t>
  </si>
  <si>
    <t>Krycí nátěr (email) zámečnických konstrukcí jednonásobný syntetický samozákladující</t>
  </si>
  <si>
    <t>208</t>
  </si>
  <si>
    <t>0,25*4,9*3</t>
  </si>
  <si>
    <t>105</t>
  </si>
  <si>
    <t>783601321</t>
  </si>
  <si>
    <t>Příprava podkladu otopných těles před provedením nátěrů článkových odrezivěním bezoplachovým</t>
  </si>
  <si>
    <t>210</t>
  </si>
  <si>
    <t>783601325</t>
  </si>
  <si>
    <t>Příprava podkladu otopných těles před provedením nátěrů článkových odmaštěním vodou ředitelným</t>
  </si>
  <si>
    <t>212</t>
  </si>
  <si>
    <t>107</t>
  </si>
  <si>
    <t>783601421</t>
  </si>
  <si>
    <t>Příprava podkladu otopných těles před provedením nátěrů článkových očištění ometením</t>
  </si>
  <si>
    <t>214</t>
  </si>
  <si>
    <t>783606811</t>
  </si>
  <si>
    <t>Odstranění nátěrů z otopných těles článkových obroušením</t>
  </si>
  <si>
    <t>216</t>
  </si>
  <si>
    <t>109</t>
  </si>
  <si>
    <t>783614111</t>
  </si>
  <si>
    <t>Základní nátěr otopných těles jednonásobný článkových syntetický</t>
  </si>
  <si>
    <t>218</t>
  </si>
  <si>
    <t>783617117</t>
  </si>
  <si>
    <t>Krycí nátěr (email) otopných těles článkových dvojnásobný syntetický</t>
  </si>
  <si>
    <t>220</t>
  </si>
  <si>
    <t>111</t>
  </si>
  <si>
    <t>783601711</t>
  </si>
  <si>
    <t>Příprava podkladu armatur a kovových potrubí před provedením nátěru potrubí do DN 50 mm odrezivěním, odrezovačem bezoplachovým</t>
  </si>
  <si>
    <t>222</t>
  </si>
  <si>
    <t>783601713</t>
  </si>
  <si>
    <t>Příprava podkladu armatur a kovových potrubí před provedením nátěru potrubí do DN 50 mm odmaštěním, odmašťovačem vodou ředitelným</t>
  </si>
  <si>
    <t>224</t>
  </si>
  <si>
    <t>113</t>
  </si>
  <si>
    <t>783606861</t>
  </si>
  <si>
    <t>Odstranění nátěrů z armatur a kovových potrubí potrubí do DN 50 mm obroušením</t>
  </si>
  <si>
    <t>226</t>
  </si>
  <si>
    <t>783614653</t>
  </si>
  <si>
    <t>Základní antikorozní nátěr armatur a kovových potrubí jednonásobný potrubí do DN 50 mm syntetický samozákladující</t>
  </si>
  <si>
    <t>228</t>
  </si>
  <si>
    <t>115</t>
  </si>
  <si>
    <t>783615553</t>
  </si>
  <si>
    <t>Mezinátěr armatur a kovových potrubí potrubí do DN 50 mm syntetický samozákladující</t>
  </si>
  <si>
    <t>230</t>
  </si>
  <si>
    <t>783617613</t>
  </si>
  <si>
    <t>Krycí nátěr (email) armatur a kovových potrubí potrubí do DN 50 mm dvojnásobný syntetický samozákladující</t>
  </si>
  <si>
    <t>232</t>
  </si>
  <si>
    <t>784</t>
  </si>
  <si>
    <t>Dokončovací práce - malby a tapety</t>
  </si>
  <si>
    <t>117</t>
  </si>
  <si>
    <t>784111001</t>
  </si>
  <si>
    <t>Oprášení (ometení) podkladu v místnostech výšky do 3,80 m</t>
  </si>
  <si>
    <t>234</t>
  </si>
  <si>
    <t>784111021</t>
  </si>
  <si>
    <t>Obroušení podkladu stěrky v místnostech výšky do 3,80 m</t>
  </si>
  <si>
    <t>236</t>
  </si>
  <si>
    <t>119</t>
  </si>
  <si>
    <t>784121001</t>
  </si>
  <si>
    <t>Oškrabání malby v místnostech výšky do 3,80 m</t>
  </si>
  <si>
    <t>238</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</si>
  <si>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</si>
  <si>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</si>
  <si>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</si>
  <si>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240</t>
  </si>
  <si>
    <t xml:space="preserve">Poznámka k souboru cen:_x000d_
Poznámka k souboru cen: 1. V cenách nejsou započteny náklady na dodávku fólie, tyto se oceňují ve speifikaci.Ztratné lze stanovit ve výši 5%. </t>
  </si>
  <si>
    <t>121</t>
  </si>
  <si>
    <t>58124844</t>
  </si>
  <si>
    <t>fólie pro malířské potřeby zakrývací tl 25µ 4x5m</t>
  </si>
  <si>
    <t>242</t>
  </si>
  <si>
    <t>784181121</t>
  </si>
  <si>
    <t>Penetrace podkladu jednonásobná hloubková v místnostech výšky do 3,80 m</t>
  </si>
  <si>
    <t>244</t>
  </si>
  <si>
    <t>158,053+8</t>
  </si>
  <si>
    <t>123</t>
  </si>
  <si>
    <t>784211101</t>
  </si>
  <si>
    <t>Malby z malířských směsí otěruvzdorných za mokra dvojnásobné, bílé za mokra otěruvzdorné výborně v místnostech výšky do 3,80 m</t>
  </si>
  <si>
    <t>246</t>
  </si>
  <si>
    <t>1,5*(12,104*2+6,464*2+0,265*6+0,536*4+0,22*2)</t>
  </si>
  <si>
    <t>-0,9*1,5*3</t>
  </si>
  <si>
    <t>-(1,5-0,995)*(2,345+2,352+2,361+2,353)</t>
  </si>
  <si>
    <t>1,5*(2,915*2+4,248*2+0,215*2)</t>
  </si>
  <si>
    <t>-0,9*1,5</t>
  </si>
  <si>
    <t>-2,347*(1,5-0,995)</t>
  </si>
  <si>
    <t>784211111</t>
  </si>
  <si>
    <t>Malby z malířských směsí otěruvzdorných za mokra dvojnásobné, bílé za mokra otěruvzdorné velmi dobře v místnostech výšky do 3,80 m</t>
  </si>
  <si>
    <t>248</t>
  </si>
  <si>
    <t>89,270</t>
  </si>
  <si>
    <t>158,053-72,761</t>
  </si>
  <si>
    <t>malby na dozdívkách</t>
  </si>
  <si>
    <t>HZS</t>
  </si>
  <si>
    <t>Hodinové zúčtovací sazby</t>
  </si>
  <si>
    <t>125</t>
  </si>
  <si>
    <t>HZS1292</t>
  </si>
  <si>
    <t>Hodinové zúčtovací sazby profesí HSV zemní a pomocné práce stavební dělník</t>
  </si>
  <si>
    <t>hod</t>
  </si>
  <si>
    <t>262144</t>
  </si>
  <si>
    <t>250</t>
  </si>
  <si>
    <t>SO 02.1-b1 -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</si>
  <si>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</si>
  <si>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</si>
  <si>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</si>
  <si>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</si>
  <si>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</si>
  <si>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</si>
  <si>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</si>
  <si>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</si>
  <si>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</si>
  <si>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</si>
  <si>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</si>
  <si>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</si>
  <si>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</si>
  <si>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</si>
  <si>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</si>
  <si>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</si>
  <si>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</si>
  <si>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</si>
  <si>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</si>
  <si>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</si>
  <si>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</si>
  <si>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</si>
  <si>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</si>
  <si>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</si>
  <si>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</si>
  <si>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</si>
  <si>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</si>
  <si>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</si>
  <si>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</si>
  <si>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</si>
  <si>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</si>
  <si>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</si>
  <si>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</si>
  <si>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</si>
  <si>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</si>
  <si>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</si>
  <si>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</si>
  <si>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</si>
  <si>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</si>
  <si>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</si>
  <si>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</si>
  <si>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</si>
  <si>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</si>
  <si>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</si>
  <si>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</si>
  <si>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</si>
  <si>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</si>
  <si>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</si>
  <si>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</si>
  <si>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</si>
  <si>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</si>
  <si>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</si>
  <si>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</si>
  <si>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</si>
  <si>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</si>
  <si>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</si>
  <si>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</si>
  <si>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</si>
  <si>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</si>
  <si>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</si>
  <si>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</si>
  <si>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</si>
  <si>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</si>
  <si>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</si>
  <si>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</si>
  <si>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</si>
  <si>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</si>
  <si>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</si>
  <si>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</si>
  <si>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</si>
  <si>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</si>
  <si>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</si>
  <si>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</si>
  <si>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</si>
  <si>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</si>
  <si>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</si>
  <si>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</si>
  <si>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</si>
  <si>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</si>
  <si>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</si>
  <si>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</si>
  <si>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</si>
  <si>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</si>
  <si>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</si>
  <si>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</si>
  <si>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</si>
  <si>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</si>
  <si>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</si>
  <si>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</si>
  <si>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</si>
  <si>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</si>
  <si>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</si>
  <si>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</si>
  <si>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Dokumentace skutečného provedení stavby</t>
  </si>
  <si>
    <t>Kč</t>
  </si>
  <si>
    <t>045002000</t>
  </si>
  <si>
    <t>Kompletační a koordinační činnost</t>
  </si>
  <si>
    <t>065002000</t>
  </si>
  <si>
    <t>Mimostaveništní doprava materiálů</t>
  </si>
  <si>
    <t>081002000</t>
  </si>
  <si>
    <t>Doprava zaměstnanců</t>
  </si>
  <si>
    <t>091002000</t>
  </si>
  <si>
    <t>Ostatní náklady související s objektem</t>
  </si>
  <si>
    <t>SO 02.1-b2 - elektro materiál</t>
  </si>
  <si>
    <t>D1 - ROZPIS DOPLNĚNÍ ROZVADĚČE HR</t>
  </si>
  <si>
    <t>D2 - ROZPIS ROZVADĚČE R1-UČEBNA CHEMIE</t>
  </si>
  <si>
    <t xml:space="preserve">D3 - SVÍTIDLA VČETNĚ ZDROJŮ </t>
  </si>
  <si>
    <t xml:space="preserve">D4 - 2.1 ZÁSUVKY,OVLADAČE,KRABICE,MOTORY,LIŠTY </t>
  </si>
  <si>
    <t xml:space="preserve">D5 - 2.2 KABELY,VODIČE </t>
  </si>
  <si>
    <t>D1</t>
  </si>
  <si>
    <t>ROZPIS DOPLNĚNÍ ROZVADĚČE HR</t>
  </si>
  <si>
    <t>Pol2</t>
  </si>
  <si>
    <t>pojistkový odpínač OPV 14/3+3x PV 63AaM</t>
  </si>
  <si>
    <t>ks</t>
  </si>
  <si>
    <t>Pol3</t>
  </si>
  <si>
    <t>jistič 40A/3f/C 6kA</t>
  </si>
  <si>
    <t>Pol5</t>
  </si>
  <si>
    <t>mechanická úprava stáv.rozvaděče pro doplnění dalšího vývodu</t>
  </si>
  <si>
    <t>kpl</t>
  </si>
  <si>
    <t>Pol6</t>
  </si>
  <si>
    <t>podružný materiál</t>
  </si>
  <si>
    <t>P</t>
  </si>
  <si>
    <t xml:space="preserve">Poznámka k položce:_x000d_
Poznámka k položce: C E L K E M   D O P L N Ě N Í   R O Z V A D Ě Č E</t>
  </si>
  <si>
    <t>D2</t>
  </si>
  <si>
    <t>ROZPIS ROZVADĚČE R1-UČEBNA CHEMIE</t>
  </si>
  <si>
    <t>10.060.031</t>
  </si>
  <si>
    <t>Proudový chránič s jističem 10A, rozměry 2 DIN, jmenovité napětí 230/400V, Charakteristika B, Jmenovitý reziduální proud 0,03A.</t>
  </si>
  <si>
    <t>10.061.062</t>
  </si>
  <si>
    <t>Proudový chránič s jističem 16A, rozměry 2 DIN, jmenovité napětí 230/400V, Charakteristika C, Jmenovitý reziduální proud 0,03A.</t>
  </si>
  <si>
    <t>Pol7</t>
  </si>
  <si>
    <t xml:space="preserve">plastový rozvaděč  IP54/20 48 MODULŮ NA/POD OMÍTKU</t>
  </si>
  <si>
    <t>Pol8</t>
  </si>
  <si>
    <t>vypínač 40A/3f</t>
  </si>
  <si>
    <t>Pol11</t>
  </si>
  <si>
    <t>I.+II.stupeň přep.ochrany</t>
  </si>
  <si>
    <t>Pol21</t>
  </si>
  <si>
    <t>propojovací lišty - fázový hřeben 40A - komplet</t>
  </si>
  <si>
    <t>Pol22</t>
  </si>
  <si>
    <t>svorkovnice PE</t>
  </si>
  <si>
    <t>Pol23</t>
  </si>
  <si>
    <t>svorkovnice N</t>
  </si>
  <si>
    <t xml:space="preserve">Poznámka k položce:_x000d_
Poznámka k položce: M A T E R I Á L   R O Z V A D Ě Č E</t>
  </si>
  <si>
    <t>Pol24</t>
  </si>
  <si>
    <t xml:space="preserve">P O D R U Ž N Ý   M A T E R I Á L   R O Z V A D Ě Č E  15 %</t>
  </si>
  <si>
    <t>Pol27</t>
  </si>
  <si>
    <t xml:space="preserve">V Ý R O B A   R O Z V A D Ě Č E  20 %</t>
  </si>
  <si>
    <t xml:space="preserve">Poznámka k položce:_x000d_
Poznámka k položce: C E L K E M   R O Z V A D Ě Č</t>
  </si>
  <si>
    <t>D3</t>
  </si>
  <si>
    <t xml:space="preserve">SVÍTIDLA VČETNĚ ZDROJŮ </t>
  </si>
  <si>
    <t>Pol28</t>
  </si>
  <si>
    <t>C – PŘISAZENÉ LED SVÍTIDLO 600x600 32W,4200lm,Ra80,IP65</t>
  </si>
  <si>
    <t>Pol31</t>
  </si>
  <si>
    <t>B-ZAVĚŠENÉ ASYMETRICKÉ LED SVÍTIDLO 35W,4500lm,IP20 +ZÁVĚS</t>
  </si>
  <si>
    <t>Pol32</t>
  </si>
  <si>
    <t xml:space="preserve">NO –  NOUZ.SV. LED IP65 S PIKTOGRAMEM S VLASTNÍM ZÁL. ZDROJEM 1HOD.-PROVEDENÍ SE</t>
  </si>
  <si>
    <t>Pol33</t>
  </si>
  <si>
    <t>demontovaná svítidla před investorovi</t>
  </si>
  <si>
    <t>Pol34</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</si>
  <si>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</si>
  <si>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</si>
  <si>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</si>
  <si>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</si>
  <si>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</si>
  <si>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</si>
  <si>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</si>
  <si>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</si>
  <si>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</si>
  <si>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</si>
  <si>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</si>
  <si>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</si>
  <si>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</si>
  <si>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</si>
  <si>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</si>
  <si>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</si>
  <si>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</si>
  <si>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Pol35</t>
  </si>
  <si>
    <t>ovladač, řazení 1(vypínač), komplet , IP44</t>
  </si>
  <si>
    <t>Pol37</t>
  </si>
  <si>
    <t>ovladač, řazení 5 (sériový), komplet, IP44</t>
  </si>
  <si>
    <t>Pol45</t>
  </si>
  <si>
    <t>čtyřrámeček</t>
  </si>
  <si>
    <t>Pol46</t>
  </si>
  <si>
    <t>krabice přístrojová pod omítku KP</t>
  </si>
  <si>
    <t>Pol47</t>
  </si>
  <si>
    <t>krabice rozvodná pod omítku KR</t>
  </si>
  <si>
    <t>Pol48</t>
  </si>
  <si>
    <t>krabice rozvodná na omítku KR</t>
  </si>
  <si>
    <t>Pol49</t>
  </si>
  <si>
    <t>lišta vkladací 24x22 vč.uchycení-pro svítidla vedení na stropě</t>
  </si>
  <si>
    <t>Pol50</t>
  </si>
  <si>
    <t>kanál EKD 80x40 vč.rohů,uchycení-hl.trasa pod stropem v učebně</t>
  </si>
  <si>
    <t>Pol51</t>
  </si>
  <si>
    <t>kanál EKD 80x40 HF(bezhalogenová) vč.rohů,uchycení-hl.trasa z napoj.bodu do rozv.</t>
  </si>
  <si>
    <t>Pol52</t>
  </si>
  <si>
    <t>HOP v samostat.skříni</t>
  </si>
  <si>
    <t>Pol53</t>
  </si>
  <si>
    <t>stávající rozvaděč zachovat a natřít</t>
  </si>
  <si>
    <t>Poznámka k položce:_x000d_
Poznámka k položce: C E L K E M</t>
  </si>
  <si>
    <t>D5</t>
  </si>
  <si>
    <t xml:space="preserve">2.2 KABELY,VODIČE </t>
  </si>
  <si>
    <t>10.074.642</t>
  </si>
  <si>
    <t>Ohebná dvouplášťová korugovaná bezhalogenová chránička vnitřní ø 32 mm.</t>
  </si>
  <si>
    <t>10.074.671</t>
  </si>
  <si>
    <t>Ohebná dvouplášťová korugovaná bezhalogenová chránička vnitřní ø 41 mm.</t>
  </si>
  <si>
    <t>10.048.243</t>
  </si>
  <si>
    <t>Silový kabel CYKY-J 5x1,5mm</t>
  </si>
  <si>
    <t>10.048.482</t>
  </si>
  <si>
    <t>Silový kabel CYKY-J 3x2,5mm2.</t>
  </si>
  <si>
    <t>10.048.422</t>
  </si>
  <si>
    <t>Zemnící kabel zelenožlutý CY 4mm2.</t>
  </si>
  <si>
    <t>Pol54</t>
  </si>
  <si>
    <t>CYKY 2Ax1,5</t>
  </si>
  <si>
    <t>Pol55</t>
  </si>
  <si>
    <t>CYKY 3Ax1,5</t>
  </si>
  <si>
    <t>Pol56</t>
  </si>
  <si>
    <t>CYKY 3Cx1,5</t>
  </si>
  <si>
    <t>Pol57</t>
  </si>
  <si>
    <t>CYKY 5Cx1,5</t>
  </si>
  <si>
    <t>Pol58</t>
  </si>
  <si>
    <t>CY6</t>
  </si>
  <si>
    <t>Pol59</t>
  </si>
  <si>
    <t>CYKY 5Cx6</t>
  </si>
  <si>
    <t>Pol60</t>
  </si>
  <si>
    <t>CHKE-R 5Cx10</t>
  </si>
  <si>
    <t>Pol61</t>
  </si>
  <si>
    <t>CHKE-R 1x10</t>
  </si>
  <si>
    <t>SO 02.1-d - AV technika stínící technika</t>
  </si>
  <si>
    <t>EL - Slaboproudé, silnoproudé rozvody</t>
  </si>
  <si>
    <t xml:space="preserve">    742 - Slaboproudé rozvody + příslušenství</t>
  </si>
  <si>
    <t xml:space="preserve">    741 - Silnoproudé rozvody + příslušenství</t>
  </si>
  <si>
    <t>AVT - Koncové prvky, nábytek, stínicí technika</t>
  </si>
  <si>
    <t xml:space="preserve">    D5 - Stínící technika</t>
  </si>
  <si>
    <t>EL</t>
  </si>
  <si>
    <t>Slaboproudé, silnoproudé rozvody</t>
  </si>
  <si>
    <t>742</t>
  </si>
  <si>
    <t>Slaboproudé rozvody + příslušenství</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</si>
  <si>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</si>
  <si>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</si>
  <si>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</si>
  <si>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</si>
  <si>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</si>
  <si>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</si>
  <si>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</si>
  <si>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</si>
  <si>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</si>
  <si>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</si>
  <si>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</si>
  <si>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</si>
  <si>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</si>
  <si>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</si>
  <si>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</si>
  <si>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</si>
  <si>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</si>
  <si>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</si>
  <si>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</si>
  <si>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</si>
  <si>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</si>
  <si>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2350x2025mm.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</si>
  <si>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</si>
  <si>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</si>
  <si>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</si>
  <si>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</si>
  <si>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02.1-e - VZT</t>
  </si>
  <si>
    <t>D1 - Zařízení č.1: instalace bezodtahové digestoře</t>
  </si>
  <si>
    <t>Zařízení č.1: instalace bezodtahové digestoře</t>
  </si>
  <si>
    <t>Pol84</t>
  </si>
  <si>
    <t xml:space="preserve">Stropní systém filtrace vzduchu  popis: Průtok vzduchu: 220 m3/h Provozní módy: 24/7, noc/den, alarm Možnosti filtrace: VOC: Pro těkavé organické sloučeniny Chemplus: Pro širokou řadu chemikálií (filtrační technologie) Příkon: 50 W</t>
  </si>
  <si>
    <t>Stropní systém filtrace vzduchu popis: Průtok vzduchu: 220 m3/h Provozní módy: 24/7, noc/den, alarm Možnosti filtrace: VOC: Pro těkavé organické sloučeniny Chemplus: Pro širokou řadu chemikálií (filtrační technologie) Příkon: 50 W</t>
  </si>
  <si>
    <t>Pol85</t>
  </si>
  <si>
    <t>Pomocné konstrukce, objímky, konzlole, chráničky potrubí, hydroizolační zatmelení</t>
  </si>
  <si>
    <t>sada</t>
  </si>
  <si>
    <t>Pol86</t>
  </si>
  <si>
    <t>Drobný a pomocný materiál</t>
  </si>
  <si>
    <t>Pol87</t>
  </si>
  <si>
    <t>Pol88</t>
  </si>
  <si>
    <t>Vyregulování a uvedení do provozu</t>
  </si>
  <si>
    <t>Pol89</t>
  </si>
  <si>
    <t>Provozní zkoušky</t>
  </si>
  <si>
    <t>Pol90</t>
  </si>
  <si>
    <t>Revize</t>
  </si>
  <si>
    <t>Pol91</t>
  </si>
  <si>
    <t>Úklid pracoviště</t>
  </si>
  <si>
    <t>Pol92</t>
  </si>
  <si>
    <t>Lešení a pomocné plošiny</t>
  </si>
  <si>
    <t>SO 02.1-VRN - VRN</t>
  </si>
  <si>
    <t xml:space="preserve">    V01 - Průzkumné, geodetické a projektové práce</t>
  </si>
  <si>
    <t xml:space="preserve">    V03 - Zařízení staveniště</t>
  </si>
  <si>
    <t>V01</t>
  </si>
  <si>
    <t>Průzkumné, geodetické a projektové práce</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</si>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</sst>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0" xfId="0" applyFont="1" applyAlignment="1" applyProtection="1">
      <alignment vertical="center" wrapText="1"/>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2020-09B-2-1-ver2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Školní 1480/61, Chomutov - učebna 2.1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02.1-a - stavební část...'!J30</f>
        <v>0</v>
      </c>
      <c r="AH55" s="116"/>
      <c r="AI55" s="116"/>
      <c r="AJ55" s="116"/>
      <c r="AK55" s="116"/>
      <c r="AL55" s="116"/>
      <c r="AM55" s="116"/>
      <c r="AN55" s="117">
        <f>SUM(AG55,AT55)</f>
        <v>0</v>
      </c>
      <c r="AO55" s="116"/>
      <c r="AP55" s="116"/>
      <c r="AQ55" s="118" t="s">
        <v>79</v>
      </c>
      <c r="AR55" s="119"/>
      <c r="AS55" s="120">
        <v>0</v>
      </c>
      <c r="AT55" s="121">
        <f>ROUND(SUM(AV55:AW55),2)</f>
        <v>0</v>
      </c>
      <c r="AU55" s="122">
        <f>'SO 02.1-a - stavební část...'!P97</f>
        <v>0</v>
      </c>
      <c r="AV55" s="121">
        <f>'SO 02.1-a - stavební část...'!J33</f>
        <v>0</v>
      </c>
      <c r="AW55" s="121">
        <f>'SO 02.1-a - stavební část...'!J34</f>
        <v>0</v>
      </c>
      <c r="AX55" s="121">
        <f>'SO 02.1-a - stavební část...'!J35</f>
        <v>0</v>
      </c>
      <c r="AY55" s="121">
        <f>'SO 02.1-a - stavební část...'!J36</f>
        <v>0</v>
      </c>
      <c r="AZ55" s="121">
        <f>'SO 02.1-a - stavební část...'!F33</f>
        <v>0</v>
      </c>
      <c r="BA55" s="121">
        <f>'SO 02.1-a - stavební část...'!F34</f>
        <v>0</v>
      </c>
      <c r="BB55" s="121">
        <f>'SO 02.1-a - stavební část...'!F35</f>
        <v>0</v>
      </c>
      <c r="BC55" s="121">
        <f>'SO 02.1-a - stavební část...'!F36</f>
        <v>0</v>
      </c>
      <c r="BD55" s="123">
        <f>'SO 02.1-a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02.1-b1 - elektroinsta...'!J30</f>
        <v>0</v>
      </c>
      <c r="AH56" s="116"/>
      <c r="AI56" s="116"/>
      <c r="AJ56" s="116"/>
      <c r="AK56" s="116"/>
      <c r="AL56" s="116"/>
      <c r="AM56" s="116"/>
      <c r="AN56" s="117">
        <f>SUM(AG56,AT56)</f>
        <v>0</v>
      </c>
      <c r="AO56" s="116"/>
      <c r="AP56" s="116"/>
      <c r="AQ56" s="118" t="s">
        <v>79</v>
      </c>
      <c r="AR56" s="119"/>
      <c r="AS56" s="120">
        <v>0</v>
      </c>
      <c r="AT56" s="121">
        <f>ROUND(SUM(AV56:AW56),2)</f>
        <v>0</v>
      </c>
      <c r="AU56" s="122">
        <f>'SO 02.1-b1 - elektroinsta...'!P89</f>
        <v>0</v>
      </c>
      <c r="AV56" s="121">
        <f>'SO 02.1-b1 - elektroinsta...'!J33</f>
        <v>0</v>
      </c>
      <c r="AW56" s="121">
        <f>'SO 02.1-b1 - elektroinsta...'!J34</f>
        <v>0</v>
      </c>
      <c r="AX56" s="121">
        <f>'SO 02.1-b1 - elektroinsta...'!J35</f>
        <v>0</v>
      </c>
      <c r="AY56" s="121">
        <f>'SO 02.1-b1 - elektroinsta...'!J36</f>
        <v>0</v>
      </c>
      <c r="AZ56" s="121">
        <f>'SO 02.1-b1 - elektroinsta...'!F33</f>
        <v>0</v>
      </c>
      <c r="BA56" s="121">
        <f>'SO 02.1-b1 - elektroinsta...'!F34</f>
        <v>0</v>
      </c>
      <c r="BB56" s="121">
        <f>'SO 02.1-b1 - elektroinsta...'!F35</f>
        <v>0</v>
      </c>
      <c r="BC56" s="121">
        <f>'SO 02.1-b1 - elektroinsta...'!F36</f>
        <v>0</v>
      </c>
      <c r="BD56" s="123">
        <f>'SO 02.1-b1 -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02.1-b2 - elektro mate...'!J30</f>
        <v>0</v>
      </c>
      <c r="AH57" s="116"/>
      <c r="AI57" s="116"/>
      <c r="AJ57" s="116"/>
      <c r="AK57" s="116"/>
      <c r="AL57" s="116"/>
      <c r="AM57" s="116"/>
      <c r="AN57" s="117">
        <f>SUM(AG57,AT57)</f>
        <v>0</v>
      </c>
      <c r="AO57" s="116"/>
      <c r="AP57" s="116"/>
      <c r="AQ57" s="118" t="s">
        <v>79</v>
      </c>
      <c r="AR57" s="119"/>
      <c r="AS57" s="120">
        <v>0</v>
      </c>
      <c r="AT57" s="121">
        <f>ROUND(SUM(AV57:AW57),2)</f>
        <v>0</v>
      </c>
      <c r="AU57" s="122">
        <f>'SO 02.1-b2 - elektro mate...'!P84</f>
        <v>0</v>
      </c>
      <c r="AV57" s="121">
        <f>'SO 02.1-b2 - elektro mate...'!J33</f>
        <v>0</v>
      </c>
      <c r="AW57" s="121">
        <f>'SO 02.1-b2 - elektro mate...'!J34</f>
        <v>0</v>
      </c>
      <c r="AX57" s="121">
        <f>'SO 02.1-b2 - elektro mate...'!J35</f>
        <v>0</v>
      </c>
      <c r="AY57" s="121">
        <f>'SO 02.1-b2 - elektro mate...'!J36</f>
        <v>0</v>
      </c>
      <c r="AZ57" s="121">
        <f>'SO 02.1-b2 - elektro mate...'!F33</f>
        <v>0</v>
      </c>
      <c r="BA57" s="121">
        <f>'SO 02.1-b2 - elektro mate...'!F34</f>
        <v>0</v>
      </c>
      <c r="BB57" s="121">
        <f>'SO 02.1-b2 - elektro mate...'!F35</f>
        <v>0</v>
      </c>
      <c r="BC57" s="121">
        <f>'SO 02.1-b2 - elektro mate...'!F36</f>
        <v>0</v>
      </c>
      <c r="BD57" s="123">
        <f>'SO 02.1-b2 -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02.1-d - AV technika s...'!J30</f>
        <v>0</v>
      </c>
      <c r="AH58" s="116"/>
      <c r="AI58" s="116"/>
      <c r="AJ58" s="116"/>
      <c r="AK58" s="116"/>
      <c r="AL58" s="116"/>
      <c r="AM58" s="116"/>
      <c r="AN58" s="117">
        <f>SUM(AG58,AT58)</f>
        <v>0</v>
      </c>
      <c r="AO58" s="116"/>
      <c r="AP58" s="116"/>
      <c r="AQ58" s="118" t="s">
        <v>79</v>
      </c>
      <c r="AR58" s="119"/>
      <c r="AS58" s="120">
        <v>0</v>
      </c>
      <c r="AT58" s="121">
        <f>ROUND(SUM(AV58:AW58),2)</f>
        <v>0</v>
      </c>
      <c r="AU58" s="122">
        <f>'SO 02.1-d - AV technika s...'!P84</f>
        <v>0</v>
      </c>
      <c r="AV58" s="121">
        <f>'SO 02.1-d - AV technika s...'!J33</f>
        <v>0</v>
      </c>
      <c r="AW58" s="121">
        <f>'SO 02.1-d - AV technika s...'!J34</f>
        <v>0</v>
      </c>
      <c r="AX58" s="121">
        <f>'SO 02.1-d - AV technika s...'!J35</f>
        <v>0</v>
      </c>
      <c r="AY58" s="121">
        <f>'SO 02.1-d - AV technika s...'!J36</f>
        <v>0</v>
      </c>
      <c r="AZ58" s="121">
        <f>'SO 02.1-d - AV technika s...'!F33</f>
        <v>0</v>
      </c>
      <c r="BA58" s="121">
        <f>'SO 02.1-d - AV technika s...'!F34</f>
        <v>0</v>
      </c>
      <c r="BB58" s="121">
        <f>'SO 02.1-d - AV technika s...'!F35</f>
        <v>0</v>
      </c>
      <c r="BC58" s="121">
        <f>'SO 02.1-d - AV technika s...'!F36</f>
        <v>0</v>
      </c>
      <c r="BD58" s="123">
        <f>'SO 02.1-d - AV technika s...'!F37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02.1-e - VZT'!J30</f>
        <v>0</v>
      </c>
      <c r="AH59" s="116"/>
      <c r="AI59" s="116"/>
      <c r="AJ59" s="116"/>
      <c r="AK59" s="116"/>
      <c r="AL59" s="116"/>
      <c r="AM59" s="116"/>
      <c r="AN59" s="117">
        <f>SUM(AG59,AT59)</f>
        <v>0</v>
      </c>
      <c r="AO59" s="116"/>
      <c r="AP59" s="116"/>
      <c r="AQ59" s="118" t="s">
        <v>79</v>
      </c>
      <c r="AR59" s="119"/>
      <c r="AS59" s="120">
        <v>0</v>
      </c>
      <c r="AT59" s="121">
        <f>ROUND(SUM(AV59:AW59),2)</f>
        <v>0</v>
      </c>
      <c r="AU59" s="122">
        <f>'SO 02.1-e - VZT'!P80</f>
        <v>0</v>
      </c>
      <c r="AV59" s="121">
        <f>'SO 02.1-e - VZT'!J33</f>
        <v>0</v>
      </c>
      <c r="AW59" s="121">
        <f>'SO 02.1-e - VZT'!J34</f>
        <v>0</v>
      </c>
      <c r="AX59" s="121">
        <f>'SO 02.1-e - VZT'!J35</f>
        <v>0</v>
      </c>
      <c r="AY59" s="121">
        <f>'SO 02.1-e - VZT'!J36</f>
        <v>0</v>
      </c>
      <c r="AZ59" s="121">
        <f>'SO 02.1-e - VZT'!F33</f>
        <v>0</v>
      </c>
      <c r="BA59" s="121">
        <f>'SO 02.1-e - VZT'!F34</f>
        <v>0</v>
      </c>
      <c r="BB59" s="121">
        <f>'SO 02.1-e - VZT'!F35</f>
        <v>0</v>
      </c>
      <c r="BC59" s="121">
        <f>'SO 02.1-e - VZT'!F36</f>
        <v>0</v>
      </c>
      <c r="BD59" s="123">
        <f>'SO 02.1-e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02.1-VRN - VRN'!J30</f>
        <v>0</v>
      </c>
      <c r="AH60" s="116"/>
      <c r="AI60" s="116"/>
      <c r="AJ60" s="116"/>
      <c r="AK60" s="116"/>
      <c r="AL60" s="116"/>
      <c r="AM60" s="116"/>
      <c r="AN60" s="117">
        <f>SUM(AG60,AT60)</f>
        <v>0</v>
      </c>
      <c r="AO60" s="116"/>
      <c r="AP60" s="116"/>
      <c r="AQ60" s="118" t="s">
        <v>79</v>
      </c>
      <c r="AR60" s="119"/>
      <c r="AS60" s="125">
        <v>0</v>
      </c>
      <c r="AT60" s="126">
        <f>ROUND(SUM(AV60:AW60),2)</f>
        <v>0</v>
      </c>
      <c r="AU60" s="127">
        <f>'SO 02.1-VRN - VRN'!P82</f>
        <v>0</v>
      </c>
      <c r="AV60" s="126">
        <f>'SO 02.1-VRN - VRN'!J33</f>
        <v>0</v>
      </c>
      <c r="AW60" s="126">
        <f>'SO 02.1-VRN - VRN'!J34</f>
        <v>0</v>
      </c>
      <c r="AX60" s="126">
        <f>'SO 02.1-VRN - VRN'!J35</f>
        <v>0</v>
      </c>
      <c r="AY60" s="126">
        <f>'SO 02.1-VRN - VRN'!J36</f>
        <v>0</v>
      </c>
      <c r="AZ60" s="126">
        <f>'SO 02.1-VRN - VRN'!F33</f>
        <v>0</v>
      </c>
      <c r="BA60" s="126">
        <f>'SO 02.1-VRN - VRN'!F34</f>
        <v>0</v>
      </c>
      <c r="BB60" s="126">
        <f>'SO 02.1-VRN - VRN'!F35</f>
        <v>0</v>
      </c>
      <c r="BC60" s="126">
        <f>'SO 02.1-VRN - VRN'!F36</f>
        <v>0</v>
      </c>
      <c r="BD60" s="128">
        <f>'SO 02.1-VRN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0z+8Dtsw4I5e2SGpsPCr7X19cYEf0IGo89OT+lG/Z//JaPIX4akLfUKTA9saE4eIobX34g0zFNw+7oCXtPvspw==" hashValue="o9SNcPTClGzXVI+z3GU3vOFyCdud3wmTZWrAdlWAOa6b88GqGU7WWGA/YSQuZBOa4kSqxjmhnCBCaef3DKa9uw=="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2.1-a - stavební část...'!C2" display="/"/>
    <hyperlink ref="A56" location="'SO 02.1-b1 - elektroinsta...'!C2" display="/"/>
    <hyperlink ref="A57" location="'SO 02.1-b2 - elektro mate...'!C2" display="/"/>
    <hyperlink ref="A58" location="'SO 02.1-d - AV technika s...'!C2" display="/"/>
    <hyperlink ref="A59" location="'SO 02.1-e - VZT'!C2" display="/"/>
    <hyperlink ref="A60" location="'SO 02.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Školní 1480/61, Chomutov - učebna 2.1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ROUND((SUM(BE97:BE492)),  2)</f>
        <v>0</v>
      </c>
      <c r="G33" s="39"/>
      <c r="H33" s="39"/>
      <c r="I33" s="149">
        <v>0.20999999999999999</v>
      </c>
      <c r="J33" s="148">
        <f>ROUND(((SUM(BE97:BE492))*I33),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ROUND((SUM(BF97:BF492)),  2)</f>
        <v>0</v>
      </c>
      <c r="G34" s="39"/>
      <c r="H34" s="39"/>
      <c r="I34" s="149">
        <v>0.14999999999999999</v>
      </c>
      <c r="J34" s="148">
        <f>ROUND(((SUM(BF97:BF492))*I34),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ROUND((SUM(BG97:BG492)),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ROUND((SUM(BH97:BH492)),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ROUND((SUM(BI97:BI492)),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Školní 1480/61, Chomutov - učebna 2.1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02.1-a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J97</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J98</f>
        <v>0</v>
      </c>
      <c r="K60" s="167"/>
      <c r="L60" s="171"/>
      <c r="S60" s="9"/>
      <c r="T60" s="9"/>
      <c r="U60" s="9"/>
      <c r="V60" s="9"/>
      <c r="W60" s="9"/>
      <c r="X60" s="9"/>
      <c r="Y60" s="9"/>
      <c r="Z60" s="9"/>
      <c r="AA60" s="9"/>
      <c r="AB60" s="9"/>
      <c r="AC60" s="9"/>
      <c r="AD60" s="9"/>
      <c r="AE60" s="9"/>
    </row>
    <row r="61" s="10" customFormat="1" ht="19.92" customHeight="1">
      <c r="A61" s="10"/>
      <c r="B61" s="172"/>
      <c r="C61" s="173"/>
      <c r="D61" s="174" t="s">
        <v>106</v>
      </c>
      <c r="E61" s="175"/>
      <c r="F61" s="175"/>
      <c r="G61" s="175"/>
      <c r="H61" s="175"/>
      <c r="I61" s="175"/>
      <c r="J61" s="176">
        <f>J99</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107</v>
      </c>
      <c r="E62" s="175"/>
      <c r="F62" s="175"/>
      <c r="G62" s="175"/>
      <c r="H62" s="175"/>
      <c r="I62" s="175"/>
      <c r="J62" s="176">
        <f>J104</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108</v>
      </c>
      <c r="E63" s="175"/>
      <c r="F63" s="175"/>
      <c r="G63" s="175"/>
      <c r="H63" s="175"/>
      <c r="I63" s="175"/>
      <c r="J63" s="176">
        <f>J153</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109</v>
      </c>
      <c r="E64" s="175"/>
      <c r="F64" s="175"/>
      <c r="G64" s="175"/>
      <c r="H64" s="175"/>
      <c r="I64" s="175"/>
      <c r="J64" s="176">
        <f>J183</f>
        <v>0</v>
      </c>
      <c r="K64" s="173"/>
      <c r="L64" s="177"/>
      <c r="S64" s="10"/>
      <c r="T64" s="10"/>
      <c r="U64" s="10"/>
      <c r="V64" s="10"/>
      <c r="W64" s="10"/>
      <c r="X64" s="10"/>
      <c r="Y64" s="10"/>
      <c r="Z64" s="10"/>
      <c r="AA64" s="10"/>
      <c r="AB64" s="10"/>
      <c r="AC64" s="10"/>
      <c r="AD64" s="10"/>
      <c r="AE64" s="10"/>
    </row>
    <row r="65" s="9" customFormat="1" ht="24.96" customHeight="1">
      <c r="A65" s="9"/>
      <c r="B65" s="166"/>
      <c r="C65" s="167"/>
      <c r="D65" s="168" t="s">
        <v>110</v>
      </c>
      <c r="E65" s="169"/>
      <c r="F65" s="169"/>
      <c r="G65" s="169"/>
      <c r="H65" s="169"/>
      <c r="I65" s="169"/>
      <c r="J65" s="170">
        <f>J206</f>
        <v>0</v>
      </c>
      <c r="K65" s="167"/>
      <c r="L65" s="171"/>
      <c r="S65" s="9"/>
      <c r="T65" s="9"/>
      <c r="U65" s="9"/>
      <c r="V65" s="9"/>
      <c r="W65" s="9"/>
      <c r="X65" s="9"/>
      <c r="Y65" s="9"/>
      <c r="Z65" s="9"/>
      <c r="AA65" s="9"/>
      <c r="AB65" s="9"/>
      <c r="AC65" s="9"/>
      <c r="AD65" s="9"/>
      <c r="AE65" s="9"/>
    </row>
    <row r="66" s="10" customFormat="1" ht="19.92" customHeight="1">
      <c r="A66" s="10"/>
      <c r="B66" s="172"/>
      <c r="C66" s="173"/>
      <c r="D66" s="174" t="s">
        <v>111</v>
      </c>
      <c r="E66" s="175"/>
      <c r="F66" s="175"/>
      <c r="G66" s="175"/>
      <c r="H66" s="175"/>
      <c r="I66" s="175"/>
      <c r="J66" s="176">
        <f>J207</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112</v>
      </c>
      <c r="E67" s="175"/>
      <c r="F67" s="175"/>
      <c r="G67" s="175"/>
      <c r="H67" s="175"/>
      <c r="I67" s="175"/>
      <c r="J67" s="176">
        <f>J224</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113</v>
      </c>
      <c r="E68" s="175"/>
      <c r="F68" s="175"/>
      <c r="G68" s="175"/>
      <c r="H68" s="175"/>
      <c r="I68" s="175"/>
      <c r="J68" s="176">
        <f>J249</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114</v>
      </c>
      <c r="E69" s="175"/>
      <c r="F69" s="175"/>
      <c r="G69" s="175"/>
      <c r="H69" s="175"/>
      <c r="I69" s="175"/>
      <c r="J69" s="176">
        <f>J257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115</v>
      </c>
      <c r="E70" s="175"/>
      <c r="F70" s="175"/>
      <c r="G70" s="175"/>
      <c r="H70" s="175"/>
      <c r="I70" s="175"/>
      <c r="J70" s="176">
        <f>J284</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116</v>
      </c>
      <c r="E71" s="175"/>
      <c r="F71" s="175"/>
      <c r="G71" s="175"/>
      <c r="H71" s="175"/>
      <c r="I71" s="175"/>
      <c r="J71" s="176">
        <f>J295</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117</v>
      </c>
      <c r="E72" s="175"/>
      <c r="F72" s="175"/>
      <c r="G72" s="175"/>
      <c r="H72" s="175"/>
      <c r="I72" s="175"/>
      <c r="J72" s="176">
        <f>J330</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118</v>
      </c>
      <c r="E73" s="175"/>
      <c r="F73" s="175"/>
      <c r="G73" s="175"/>
      <c r="H73" s="175"/>
      <c r="I73" s="175"/>
      <c r="J73" s="176">
        <f>J339</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119</v>
      </c>
      <c r="E74" s="175"/>
      <c r="F74" s="175"/>
      <c r="G74" s="175"/>
      <c r="H74" s="175"/>
      <c r="I74" s="175"/>
      <c r="J74" s="176">
        <f>J386</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120</v>
      </c>
      <c r="E75" s="175"/>
      <c r="F75" s="175"/>
      <c r="G75" s="175"/>
      <c r="H75" s="175"/>
      <c r="I75" s="175"/>
      <c r="J75" s="176">
        <f>J417</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121</v>
      </c>
      <c r="E76" s="175"/>
      <c r="F76" s="175"/>
      <c r="G76" s="175"/>
      <c r="H76" s="175"/>
      <c r="I76" s="175"/>
      <c r="J76" s="176">
        <f>J456</f>
        <v>0</v>
      </c>
      <c r="K76" s="173"/>
      <c r="L76" s="177"/>
      <c r="S76" s="10"/>
      <c r="T76" s="10"/>
      <c r="U76" s="10"/>
      <c r="V76" s="10"/>
      <c r="W76" s="10"/>
      <c r="X76" s="10"/>
      <c r="Y76" s="10"/>
      <c r="Z76" s="10"/>
      <c r="AA76" s="10"/>
      <c r="AB76" s="10"/>
      <c r="AC76" s="10"/>
      <c r="AD76" s="10"/>
      <c r="AE76" s="10"/>
    </row>
    <row r="77" s="9" customFormat="1" ht="24.96" customHeight="1">
      <c r="A77" s="9"/>
      <c r="B77" s="166"/>
      <c r="C77" s="167"/>
      <c r="D77" s="168" t="s">
        <v>122</v>
      </c>
      <c r="E77" s="169"/>
      <c r="F77" s="169"/>
      <c r="G77" s="169"/>
      <c r="H77" s="169"/>
      <c r="I77" s="169"/>
      <c r="J77" s="170">
        <f>J490</f>
        <v>0</v>
      </c>
      <c r="K77" s="167"/>
      <c r="L77" s="171"/>
      <c r="S77" s="9"/>
      <c r="T77" s="9"/>
      <c r="U77" s="9"/>
      <c r="V77" s="9"/>
      <c r="W77" s="9"/>
      <c r="X77" s="9"/>
      <c r="Y77" s="9"/>
      <c r="Z77" s="9"/>
      <c r="AA77" s="9"/>
      <c r="AB77" s="9"/>
      <c r="AC77" s="9"/>
      <c r="AD77" s="9"/>
      <c r="AE77" s="9"/>
    </row>
    <row r="78" s="2" customFormat="1" ht="21.84"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60"/>
      <c r="C79" s="61"/>
      <c r="D79" s="61"/>
      <c r="E79" s="61"/>
      <c r="F79" s="61"/>
      <c r="G79" s="61"/>
      <c r="H79" s="61"/>
      <c r="I79" s="61"/>
      <c r="J79" s="61"/>
      <c r="K79" s="61"/>
      <c r="L79" s="135"/>
      <c r="S79" s="39"/>
      <c r="T79" s="39"/>
      <c r="U79" s="39"/>
      <c r="V79" s="39"/>
      <c r="W79" s="39"/>
      <c r="X79" s="39"/>
      <c r="Y79" s="39"/>
      <c r="Z79" s="39"/>
      <c r="AA79" s="39"/>
      <c r="AB79" s="39"/>
      <c r="AC79" s="39"/>
      <c r="AD79" s="39"/>
      <c r="AE79" s="39"/>
    </row>
    <row r="83" s="2" customFormat="1" ht="6.96" customHeight="1">
      <c r="A83" s="39"/>
      <c r="B83" s="62"/>
      <c r="C83" s="63"/>
      <c r="D83" s="63"/>
      <c r="E83" s="63"/>
      <c r="F83" s="63"/>
      <c r="G83" s="63"/>
      <c r="H83" s="63"/>
      <c r="I83" s="63"/>
      <c r="J83" s="63"/>
      <c r="K83" s="63"/>
      <c r="L83" s="135"/>
      <c r="S83" s="39"/>
      <c r="T83" s="39"/>
      <c r="U83" s="39"/>
      <c r="V83" s="39"/>
      <c r="W83" s="39"/>
      <c r="X83" s="39"/>
      <c r="Y83" s="39"/>
      <c r="Z83" s="39"/>
      <c r="AA83" s="39"/>
      <c r="AB83" s="39"/>
      <c r="AC83" s="39"/>
      <c r="AD83" s="39"/>
      <c r="AE83" s="39"/>
    </row>
    <row r="84" s="2" customFormat="1" ht="24.96" customHeight="1">
      <c r="A84" s="39"/>
      <c r="B84" s="40"/>
      <c r="C84" s="24" t="s">
        <v>123</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2" customHeight="1">
      <c r="A86" s="39"/>
      <c r="B86" s="40"/>
      <c r="C86" s="33" t="s">
        <v>16</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6.5" customHeight="1">
      <c r="A87" s="39"/>
      <c r="B87" s="40"/>
      <c r="C87" s="41"/>
      <c r="D87" s="41"/>
      <c r="E87" s="161" t="str">
        <f>E7</f>
        <v>INFRASTRUKTURA ZŠ CHOMUTOV - učebna pří.vědy -ZŠ Školní 1480/61, Chomutov - učebna 2.1</v>
      </c>
      <c r="F87" s="33"/>
      <c r="G87" s="33"/>
      <c r="H87" s="33"/>
      <c r="I87" s="41"/>
      <c r="J87" s="41"/>
      <c r="K87" s="41"/>
      <c r="L87" s="135"/>
      <c r="S87" s="39"/>
      <c r="T87" s="39"/>
      <c r="U87" s="39"/>
      <c r="V87" s="39"/>
      <c r="W87" s="39"/>
      <c r="X87" s="39"/>
      <c r="Y87" s="39"/>
      <c r="Z87" s="39"/>
      <c r="AA87" s="39"/>
      <c r="AB87" s="39"/>
      <c r="AC87" s="39"/>
      <c r="AD87" s="39"/>
      <c r="AE87" s="39"/>
    </row>
    <row r="88" s="2" customFormat="1" ht="12" customHeight="1">
      <c r="A88" s="39"/>
      <c r="B88" s="40"/>
      <c r="C88" s="33" t="s">
        <v>99</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70" t="str">
        <f>E9</f>
        <v>SO 02.1-a - stavební část...</v>
      </c>
      <c r="F89" s="41"/>
      <c r="G89" s="41"/>
      <c r="H89" s="41"/>
      <c r="I89" s="41"/>
      <c r="J89" s="41"/>
      <c r="K89" s="41"/>
      <c r="L89" s="13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F12</f>
        <v xml:space="preserve"> </v>
      </c>
      <c r="G91" s="41"/>
      <c r="H91" s="41"/>
      <c r="I91" s="33" t="s">
        <v>23</v>
      </c>
      <c r="J91" s="73" t="str">
        <f>IF(J12="","",J12)</f>
        <v>12. 1. 2022</v>
      </c>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E15</f>
        <v xml:space="preserve"> </v>
      </c>
      <c r="G93" s="41"/>
      <c r="H93" s="41"/>
      <c r="I93" s="33" t="s">
        <v>30</v>
      </c>
      <c r="J93" s="37" t="str">
        <f>E21</f>
        <v xml:space="preserve"> </v>
      </c>
      <c r="K93" s="41"/>
      <c r="L93" s="135"/>
      <c r="S93" s="39"/>
      <c r="T93" s="39"/>
      <c r="U93" s="39"/>
      <c r="V93" s="39"/>
      <c r="W93" s="39"/>
      <c r="X93" s="39"/>
      <c r="Y93" s="39"/>
      <c r="Z93" s="39"/>
      <c r="AA93" s="39"/>
      <c r="AB93" s="39"/>
      <c r="AC93" s="39"/>
      <c r="AD93" s="39"/>
      <c r="AE93" s="39"/>
    </row>
    <row r="94" s="2" customFormat="1" ht="25.65" customHeight="1">
      <c r="A94" s="39"/>
      <c r="B94" s="40"/>
      <c r="C94" s="33" t="s">
        <v>28</v>
      </c>
      <c r="D94" s="41"/>
      <c r="E94" s="41"/>
      <c r="F94" s="28" t="str">
        <f>IF(E18="","",E18)</f>
        <v>Vyplň údaj</v>
      </c>
      <c r="G94" s="41"/>
      <c r="H94" s="41"/>
      <c r="I94" s="33" t="s">
        <v>32</v>
      </c>
      <c r="J94" s="37" t="str">
        <f>E24</f>
        <v>Ing. Kateřina Tumpachová</v>
      </c>
      <c r="K94" s="41"/>
      <c r="L94" s="13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135"/>
      <c r="S95" s="39"/>
      <c r="T95" s="39"/>
      <c r="U95" s="39"/>
      <c r="V95" s="39"/>
      <c r="W95" s="39"/>
      <c r="X95" s="39"/>
      <c r="Y95" s="39"/>
      <c r="Z95" s="39"/>
      <c r="AA95" s="39"/>
      <c r="AB95" s="39"/>
      <c r="AC95" s="39"/>
      <c r="AD95" s="39"/>
      <c r="AE95" s="39"/>
    </row>
    <row r="96" s="11" customFormat="1" ht="29.28" customHeight="1">
      <c r="A96" s="178"/>
      <c r="B96" s="179"/>
      <c r="C96" s="180" t="s">
        <v>124</v>
      </c>
      <c r="D96" s="181" t="s">
        <v>57</v>
      </c>
      <c r="E96" s="181" t="s">
        <v>53</v>
      </c>
      <c r="F96" s="181" t="s">
        <v>54</v>
      </c>
      <c r="G96" s="181" t="s">
        <v>125</v>
      </c>
      <c r="H96" s="181" t="s">
        <v>126</v>
      </c>
      <c r="I96" s="181" t="s">
        <v>127</v>
      </c>
      <c r="J96" s="181" t="s">
        <v>103</v>
      </c>
      <c r="K96" s="182" t="s">
        <v>128</v>
      </c>
      <c r="L96" s="183"/>
      <c r="M96" s="93" t="s">
        <v>19</v>
      </c>
      <c r="N96" s="94" t="s">
        <v>42</v>
      </c>
      <c r="O96" s="94" t="s">
        <v>129</v>
      </c>
      <c r="P96" s="94" t="s">
        <v>130</v>
      </c>
      <c r="Q96" s="94" t="s">
        <v>131</v>
      </c>
      <c r="R96" s="94" t="s">
        <v>132</v>
      </c>
      <c r="S96" s="94" t="s">
        <v>133</v>
      </c>
      <c r="T96" s="95" t="s">
        <v>134</v>
      </c>
      <c r="U96" s="178"/>
      <c r="V96" s="178"/>
      <c r="W96" s="178"/>
      <c r="X96" s="178"/>
      <c r="Y96" s="178"/>
      <c r="Z96" s="178"/>
      <c r="AA96" s="178"/>
      <c r="AB96" s="178"/>
      <c r="AC96" s="178"/>
      <c r="AD96" s="178"/>
      <c r="AE96" s="178"/>
    </row>
    <row r="97" s="2" customFormat="1" ht="22.8" customHeight="1">
      <c r="A97" s="39"/>
      <c r="B97" s="40"/>
      <c r="C97" s="100" t="s">
        <v>135</v>
      </c>
      <c r="D97" s="41"/>
      <c r="E97" s="41"/>
      <c r="F97" s="41"/>
      <c r="G97" s="41"/>
      <c r="H97" s="41"/>
      <c r="I97" s="41"/>
      <c r="J97" s="184">
        <f>BK97</f>
        <v>0</v>
      </c>
      <c r="K97" s="41"/>
      <c r="L97" s="45"/>
      <c r="M97" s="96"/>
      <c r="N97" s="185"/>
      <c r="O97" s="97"/>
      <c r="P97" s="186">
        <f>P98+P206+P490</f>
        <v>0</v>
      </c>
      <c r="Q97" s="97"/>
      <c r="R97" s="186">
        <f>R98+R206+R490</f>
        <v>0</v>
      </c>
      <c r="S97" s="97"/>
      <c r="T97" s="187">
        <f>T98+T206+T490</f>
        <v>0</v>
      </c>
      <c r="U97" s="39"/>
      <c r="V97" s="39"/>
      <c r="W97" s="39"/>
      <c r="X97" s="39"/>
      <c r="Y97" s="39"/>
      <c r="Z97" s="39"/>
      <c r="AA97" s="39"/>
      <c r="AB97" s="39"/>
      <c r="AC97" s="39"/>
      <c r="AD97" s="39"/>
      <c r="AE97" s="39"/>
      <c r="AT97" s="18" t="s">
        <v>71</v>
      </c>
      <c r="AU97" s="18" t="s">
        <v>104</v>
      </c>
      <c r="BK97" s="188">
        <f>BK98+BK206+BK490</f>
        <v>0</v>
      </c>
    </row>
    <row r="98" s="12" customFormat="1" ht="25.92" customHeight="1">
      <c r="A98" s="12"/>
      <c r="B98" s="189"/>
      <c r="C98" s="190"/>
      <c r="D98" s="191" t="s">
        <v>71</v>
      </c>
      <c r="E98" s="192" t="s">
        <v>136</v>
      </c>
      <c r="F98" s="192" t="s">
        <v>137</v>
      </c>
      <c r="G98" s="190"/>
      <c r="H98" s="190"/>
      <c r="I98" s="193"/>
      <c r="J98" s="194">
        <f>BK98</f>
        <v>0</v>
      </c>
      <c r="K98" s="190"/>
      <c r="L98" s="195"/>
      <c r="M98" s="196"/>
      <c r="N98" s="197"/>
      <c r="O98" s="197"/>
      <c r="P98" s="198">
        <f>P99+P104+P153+P183</f>
        <v>0</v>
      </c>
      <c r="Q98" s="197"/>
      <c r="R98" s="198">
        <f>R99+R104+R153+R183</f>
        <v>0</v>
      </c>
      <c r="S98" s="197"/>
      <c r="T98" s="199">
        <f>T99+T104+T153+T183</f>
        <v>0</v>
      </c>
      <c r="U98" s="12"/>
      <c r="V98" s="12"/>
      <c r="W98" s="12"/>
      <c r="X98" s="12"/>
      <c r="Y98" s="12"/>
      <c r="Z98" s="12"/>
      <c r="AA98" s="12"/>
      <c r="AB98" s="12"/>
      <c r="AC98" s="12"/>
      <c r="AD98" s="12"/>
      <c r="AE98" s="12"/>
      <c r="AR98" s="200" t="s">
        <v>80</v>
      </c>
      <c r="AT98" s="201" t="s">
        <v>71</v>
      </c>
      <c r="AU98" s="201" t="s">
        <v>72</v>
      </c>
      <c r="AY98" s="200" t="s">
        <v>138</v>
      </c>
      <c r="BK98" s="202">
        <f>BK99+BK104+BK153+BK183</f>
        <v>0</v>
      </c>
    </row>
    <row r="99" s="12" customFormat="1" ht="22.8" customHeight="1">
      <c r="A99" s="12"/>
      <c r="B99" s="189"/>
      <c r="C99" s="190"/>
      <c r="D99" s="191" t="s">
        <v>71</v>
      </c>
      <c r="E99" s="203" t="s">
        <v>139</v>
      </c>
      <c r="F99" s="203" t="s">
        <v>140</v>
      </c>
      <c r="G99" s="190"/>
      <c r="H99" s="190"/>
      <c r="I99" s="193"/>
      <c r="J99" s="204">
        <f>BK99</f>
        <v>0</v>
      </c>
      <c r="K99" s="190"/>
      <c r="L99" s="195"/>
      <c r="M99" s="196"/>
      <c r="N99" s="197"/>
      <c r="O99" s="197"/>
      <c r="P99" s="198">
        <f>SUM(P100:P103)</f>
        <v>0</v>
      </c>
      <c r="Q99" s="197"/>
      <c r="R99" s="198">
        <f>SUM(R100:R103)</f>
        <v>0</v>
      </c>
      <c r="S99" s="197"/>
      <c r="T99" s="199">
        <f>SUM(T100:T103)</f>
        <v>0</v>
      </c>
      <c r="U99" s="12"/>
      <c r="V99" s="12"/>
      <c r="W99" s="12"/>
      <c r="X99" s="12"/>
      <c r="Y99" s="12"/>
      <c r="Z99" s="12"/>
      <c r="AA99" s="12"/>
      <c r="AB99" s="12"/>
      <c r="AC99" s="12"/>
      <c r="AD99" s="12"/>
      <c r="AE99" s="12"/>
      <c r="AR99" s="200" t="s">
        <v>80</v>
      </c>
      <c r="AT99" s="201" t="s">
        <v>71</v>
      </c>
      <c r="AU99" s="201" t="s">
        <v>80</v>
      </c>
      <c r="AY99" s="200" t="s">
        <v>138</v>
      </c>
      <c r="BK99" s="202">
        <f>SUM(BK100:BK103)</f>
        <v>0</v>
      </c>
    </row>
    <row r="100" s="2" customFormat="1" ht="24.15" customHeight="1">
      <c r="A100" s="39"/>
      <c r="B100" s="40"/>
      <c r="C100" s="205" t="s">
        <v>80</v>
      </c>
      <c r="D100" s="205" t="s">
        <v>141</v>
      </c>
      <c r="E100" s="206" t="s">
        <v>142</v>
      </c>
      <c r="F100" s="207" t="s">
        <v>143</v>
      </c>
      <c r="G100" s="208" t="s">
        <v>144</v>
      </c>
      <c r="H100" s="209">
        <v>4</v>
      </c>
      <c r="I100" s="210"/>
      <c r="J100" s="211">
        <f>ROUND(I100*H100,2)</f>
        <v>0</v>
      </c>
      <c r="K100" s="207" t="s">
        <v>145</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146</v>
      </c>
      <c r="AT100" s="216" t="s">
        <v>141</v>
      </c>
      <c r="AU100" s="216" t="s">
        <v>82</v>
      </c>
      <c r="AY100" s="18" t="s">
        <v>138</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146</v>
      </c>
      <c r="BM100" s="216" t="s">
        <v>82</v>
      </c>
    </row>
    <row r="101" s="2" customFormat="1">
      <c r="A101" s="39"/>
      <c r="B101" s="40"/>
      <c r="C101" s="41"/>
      <c r="D101" s="218" t="s">
        <v>147</v>
      </c>
      <c r="E101" s="41"/>
      <c r="F101" s="219" t="s">
        <v>143</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147</v>
      </c>
      <c r="AU101" s="18" t="s">
        <v>82</v>
      </c>
    </row>
    <row r="102" s="13" customFormat="1">
      <c r="A102" s="13"/>
      <c r="B102" s="223"/>
      <c r="C102" s="224"/>
      <c r="D102" s="218" t="s">
        <v>148</v>
      </c>
      <c r="E102" s="225" t="s">
        <v>19</v>
      </c>
      <c r="F102" s="226" t="s">
        <v>149</v>
      </c>
      <c r="G102" s="224"/>
      <c r="H102" s="227">
        <v>4</v>
      </c>
      <c r="I102" s="228"/>
      <c r="J102" s="224"/>
      <c r="K102" s="224"/>
      <c r="L102" s="229"/>
      <c r="M102" s="230"/>
      <c r="N102" s="231"/>
      <c r="O102" s="231"/>
      <c r="P102" s="231"/>
      <c r="Q102" s="231"/>
      <c r="R102" s="231"/>
      <c r="S102" s="231"/>
      <c r="T102" s="232"/>
      <c r="U102" s="13"/>
      <c r="V102" s="13"/>
      <c r="W102" s="13"/>
      <c r="X102" s="13"/>
      <c r="Y102" s="13"/>
      <c r="Z102" s="13"/>
      <c r="AA102" s="13"/>
      <c r="AB102" s="13"/>
      <c r="AC102" s="13"/>
      <c r="AD102" s="13"/>
      <c r="AE102" s="13"/>
      <c r="AT102" s="233" t="s">
        <v>148</v>
      </c>
      <c r="AU102" s="233" t="s">
        <v>82</v>
      </c>
      <c r="AV102" s="13" t="s">
        <v>82</v>
      </c>
      <c r="AW102" s="13" t="s">
        <v>31</v>
      </c>
      <c r="AX102" s="13" t="s">
        <v>72</v>
      </c>
      <c r="AY102" s="233" t="s">
        <v>138</v>
      </c>
    </row>
    <row r="103" s="14" customFormat="1">
      <c r="A103" s="14"/>
      <c r="B103" s="234"/>
      <c r="C103" s="235"/>
      <c r="D103" s="218" t="s">
        <v>148</v>
      </c>
      <c r="E103" s="236" t="s">
        <v>19</v>
      </c>
      <c r="F103" s="237" t="s">
        <v>150</v>
      </c>
      <c r="G103" s="235"/>
      <c r="H103" s="238">
        <v>4</v>
      </c>
      <c r="I103" s="239"/>
      <c r="J103" s="235"/>
      <c r="K103" s="235"/>
      <c r="L103" s="240"/>
      <c r="M103" s="241"/>
      <c r="N103" s="242"/>
      <c r="O103" s="242"/>
      <c r="P103" s="242"/>
      <c r="Q103" s="242"/>
      <c r="R103" s="242"/>
      <c r="S103" s="242"/>
      <c r="T103" s="243"/>
      <c r="U103" s="14"/>
      <c r="V103" s="14"/>
      <c r="W103" s="14"/>
      <c r="X103" s="14"/>
      <c r="Y103" s="14"/>
      <c r="Z103" s="14"/>
      <c r="AA103" s="14"/>
      <c r="AB103" s="14"/>
      <c r="AC103" s="14"/>
      <c r="AD103" s="14"/>
      <c r="AE103" s="14"/>
      <c r="AT103" s="244" t="s">
        <v>148</v>
      </c>
      <c r="AU103" s="244" t="s">
        <v>82</v>
      </c>
      <c r="AV103" s="14" t="s">
        <v>146</v>
      </c>
      <c r="AW103" s="14" t="s">
        <v>31</v>
      </c>
      <c r="AX103" s="14" t="s">
        <v>80</v>
      </c>
      <c r="AY103" s="244" t="s">
        <v>138</v>
      </c>
    </row>
    <row r="104" s="12" customFormat="1" ht="22.8" customHeight="1">
      <c r="A104" s="12"/>
      <c r="B104" s="189"/>
      <c r="C104" s="190"/>
      <c r="D104" s="191" t="s">
        <v>71</v>
      </c>
      <c r="E104" s="203" t="s">
        <v>151</v>
      </c>
      <c r="F104" s="203" t="s">
        <v>152</v>
      </c>
      <c r="G104" s="190"/>
      <c r="H104" s="190"/>
      <c r="I104" s="193"/>
      <c r="J104" s="204">
        <f>BK104</f>
        <v>0</v>
      </c>
      <c r="K104" s="190"/>
      <c r="L104" s="195"/>
      <c r="M104" s="196"/>
      <c r="N104" s="197"/>
      <c r="O104" s="197"/>
      <c r="P104" s="198">
        <f>SUM(P105:P152)</f>
        <v>0</v>
      </c>
      <c r="Q104" s="197"/>
      <c r="R104" s="198">
        <f>SUM(R105:R152)</f>
        <v>0</v>
      </c>
      <c r="S104" s="197"/>
      <c r="T104" s="199">
        <f>SUM(T105:T152)</f>
        <v>0</v>
      </c>
      <c r="U104" s="12"/>
      <c r="V104" s="12"/>
      <c r="W104" s="12"/>
      <c r="X104" s="12"/>
      <c r="Y104" s="12"/>
      <c r="Z104" s="12"/>
      <c r="AA104" s="12"/>
      <c r="AB104" s="12"/>
      <c r="AC104" s="12"/>
      <c r="AD104" s="12"/>
      <c r="AE104" s="12"/>
      <c r="AR104" s="200" t="s">
        <v>80</v>
      </c>
      <c r="AT104" s="201" t="s">
        <v>71</v>
      </c>
      <c r="AU104" s="201" t="s">
        <v>80</v>
      </c>
      <c r="AY104" s="200" t="s">
        <v>138</v>
      </c>
      <c r="BK104" s="202">
        <f>SUM(BK105:BK152)</f>
        <v>0</v>
      </c>
    </row>
    <row r="105" s="2" customFormat="1" ht="21.75" customHeight="1">
      <c r="A105" s="39"/>
      <c r="B105" s="40"/>
      <c r="C105" s="205" t="s">
        <v>82</v>
      </c>
      <c r="D105" s="205" t="s">
        <v>141</v>
      </c>
      <c r="E105" s="206" t="s">
        <v>153</v>
      </c>
      <c r="F105" s="207" t="s">
        <v>154</v>
      </c>
      <c r="G105" s="208" t="s">
        <v>144</v>
      </c>
      <c r="H105" s="209">
        <v>89.269999999999996</v>
      </c>
      <c r="I105" s="210"/>
      <c r="J105" s="211">
        <f>ROUND(I105*H105,2)</f>
        <v>0</v>
      </c>
      <c r="K105" s="207" t="s">
        <v>145</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146</v>
      </c>
      <c r="AT105" s="216" t="s">
        <v>141</v>
      </c>
      <c r="AU105" s="216" t="s">
        <v>82</v>
      </c>
      <c r="AY105" s="18" t="s">
        <v>138</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146</v>
      </c>
      <c r="BM105" s="216" t="s">
        <v>146</v>
      </c>
    </row>
    <row r="106" s="2" customFormat="1">
      <c r="A106" s="39"/>
      <c r="B106" s="40"/>
      <c r="C106" s="41"/>
      <c r="D106" s="218" t="s">
        <v>147</v>
      </c>
      <c r="E106" s="41"/>
      <c r="F106" s="219" t="s">
        <v>154</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147</v>
      </c>
      <c r="AU106" s="18" t="s">
        <v>82</v>
      </c>
    </row>
    <row r="107" s="2" customFormat="1" ht="24.15" customHeight="1">
      <c r="A107" s="39"/>
      <c r="B107" s="40"/>
      <c r="C107" s="205" t="s">
        <v>139</v>
      </c>
      <c r="D107" s="205" t="s">
        <v>141</v>
      </c>
      <c r="E107" s="206" t="s">
        <v>155</v>
      </c>
      <c r="F107" s="207" t="s">
        <v>156</v>
      </c>
      <c r="G107" s="208" t="s">
        <v>144</v>
      </c>
      <c r="H107" s="209">
        <v>89.269999999999996</v>
      </c>
      <c r="I107" s="210"/>
      <c r="J107" s="211">
        <f>ROUND(I107*H107,2)</f>
        <v>0</v>
      </c>
      <c r="K107" s="207" t="s">
        <v>145</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146</v>
      </c>
      <c r="AT107" s="216" t="s">
        <v>141</v>
      </c>
      <c r="AU107" s="216" t="s">
        <v>82</v>
      </c>
      <c r="AY107" s="18" t="s">
        <v>138</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146</v>
      </c>
      <c r="BM107" s="216" t="s">
        <v>151</v>
      </c>
    </row>
    <row r="108" s="2" customFormat="1">
      <c r="A108" s="39"/>
      <c r="B108" s="40"/>
      <c r="C108" s="41"/>
      <c r="D108" s="218" t="s">
        <v>147</v>
      </c>
      <c r="E108" s="41"/>
      <c r="F108" s="219" t="s">
        <v>156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147</v>
      </c>
      <c r="AU108" s="18" t="s">
        <v>82</v>
      </c>
    </row>
    <row r="109" s="2" customFormat="1">
      <c r="A109" s="39"/>
      <c r="B109" s="40"/>
      <c r="C109" s="41"/>
      <c r="D109" s="218" t="s">
        <v>157</v>
      </c>
      <c r="E109" s="41"/>
      <c r="F109" s="245"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82</v>
      </c>
    </row>
    <row r="110" s="2" customFormat="1" ht="24.15" customHeight="1">
      <c r="A110" s="39"/>
      <c r="B110" s="40"/>
      <c r="C110" s="205" t="s">
        <v>146</v>
      </c>
      <c r="D110" s="205" t="s">
        <v>141</v>
      </c>
      <c r="E110" s="206" t="s">
        <v>159</v>
      </c>
      <c r="F110" s="207" t="s">
        <v>160</v>
      </c>
      <c r="G110" s="208" t="s">
        <v>144</v>
      </c>
      <c r="H110" s="209">
        <v>89.269999999999996</v>
      </c>
      <c r="I110" s="210"/>
      <c r="J110" s="211">
        <f>ROUND(I110*H110,2)</f>
        <v>0</v>
      </c>
      <c r="K110" s="207" t="s">
        <v>145</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146</v>
      </c>
      <c r="AT110" s="216" t="s">
        <v>141</v>
      </c>
      <c r="AU110" s="216" t="s">
        <v>82</v>
      </c>
      <c r="AY110" s="18" t="s">
        <v>138</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146</v>
      </c>
      <c r="BM110" s="216" t="s">
        <v>161</v>
      </c>
    </row>
    <row r="111" s="2" customFormat="1">
      <c r="A111" s="39"/>
      <c r="B111" s="40"/>
      <c r="C111" s="41"/>
      <c r="D111" s="218" t="s">
        <v>147</v>
      </c>
      <c r="E111" s="41"/>
      <c r="F111" s="219" t="s">
        <v>160</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147</v>
      </c>
      <c r="AU111" s="18" t="s">
        <v>82</v>
      </c>
    </row>
    <row r="112" s="2" customFormat="1">
      <c r="A112" s="39"/>
      <c r="B112" s="40"/>
      <c r="C112" s="41"/>
      <c r="D112" s="218" t="s">
        <v>157</v>
      </c>
      <c r="E112" s="41"/>
      <c r="F112" s="245" t="s">
        <v>162</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157</v>
      </c>
      <c r="AU112" s="18" t="s">
        <v>82</v>
      </c>
    </row>
    <row r="113" s="2" customFormat="1" ht="16.5" customHeight="1">
      <c r="A113" s="39"/>
      <c r="B113" s="40"/>
      <c r="C113" s="205" t="s">
        <v>163</v>
      </c>
      <c r="D113" s="205" t="s">
        <v>141</v>
      </c>
      <c r="E113" s="206" t="s">
        <v>164</v>
      </c>
      <c r="F113" s="207" t="s">
        <v>165</v>
      </c>
      <c r="G113" s="208" t="s">
        <v>144</v>
      </c>
      <c r="H113" s="209">
        <v>89.269999999999996</v>
      </c>
      <c r="I113" s="210"/>
      <c r="J113" s="211">
        <f>ROUND(I113*H113,2)</f>
        <v>0</v>
      </c>
      <c r="K113" s="207" t="s">
        <v>145</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146</v>
      </c>
      <c r="AT113" s="216" t="s">
        <v>141</v>
      </c>
      <c r="AU113" s="216" t="s">
        <v>82</v>
      </c>
      <c r="AY113" s="18" t="s">
        <v>138</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146</v>
      </c>
      <c r="BM113" s="216" t="s">
        <v>166</v>
      </c>
    </row>
    <row r="114" s="2" customFormat="1">
      <c r="A114" s="39"/>
      <c r="B114" s="40"/>
      <c r="C114" s="41"/>
      <c r="D114" s="218" t="s">
        <v>147</v>
      </c>
      <c r="E114" s="41"/>
      <c r="F114" s="219" t="s">
        <v>165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147</v>
      </c>
      <c r="AU114" s="18" t="s">
        <v>82</v>
      </c>
    </row>
    <row r="115" s="2" customFormat="1" ht="24.15" customHeight="1">
      <c r="A115" s="39"/>
      <c r="B115" s="40"/>
      <c r="C115" s="205" t="s">
        <v>151</v>
      </c>
      <c r="D115" s="205" t="s">
        <v>141</v>
      </c>
      <c r="E115" s="206" t="s">
        <v>167</v>
      </c>
      <c r="F115" s="207" t="s">
        <v>168</v>
      </c>
      <c r="G115" s="208" t="s">
        <v>144</v>
      </c>
      <c r="H115" s="209">
        <v>89.269999999999996</v>
      </c>
      <c r="I115" s="210"/>
      <c r="J115" s="211">
        <f>ROUND(I115*H115,2)</f>
        <v>0</v>
      </c>
      <c r="K115" s="207" t="s">
        <v>145</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146</v>
      </c>
      <c r="AT115" s="216" t="s">
        <v>141</v>
      </c>
      <c r="AU115" s="216" t="s">
        <v>82</v>
      </c>
      <c r="AY115" s="18" t="s">
        <v>138</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146</v>
      </c>
      <c r="BM115" s="216" t="s">
        <v>169</v>
      </c>
    </row>
    <row r="116" s="2" customFormat="1">
      <c r="A116" s="39"/>
      <c r="B116" s="40"/>
      <c r="C116" s="41"/>
      <c r="D116" s="218" t="s">
        <v>147</v>
      </c>
      <c r="E116" s="41"/>
      <c r="F116" s="219" t="s">
        <v>168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147</v>
      </c>
      <c r="AU116" s="18" t="s">
        <v>82</v>
      </c>
    </row>
    <row r="117" s="2" customFormat="1">
      <c r="A117" s="39"/>
      <c r="B117" s="40"/>
      <c r="C117" s="41"/>
      <c r="D117" s="218" t="s">
        <v>157</v>
      </c>
      <c r="E117" s="41"/>
      <c r="F117" s="245" t="s">
        <v>170</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157</v>
      </c>
      <c r="AU117" s="18" t="s">
        <v>82</v>
      </c>
    </row>
    <row r="118" s="2" customFormat="1" ht="21.75" customHeight="1">
      <c r="A118" s="39"/>
      <c r="B118" s="40"/>
      <c r="C118" s="205" t="s">
        <v>171</v>
      </c>
      <c r="D118" s="205" t="s">
        <v>141</v>
      </c>
      <c r="E118" s="206" t="s">
        <v>172</v>
      </c>
      <c r="F118" s="207" t="s">
        <v>173</v>
      </c>
      <c r="G118" s="208" t="s">
        <v>144</v>
      </c>
      <c r="H118" s="209">
        <v>160.00299999999999</v>
      </c>
      <c r="I118" s="210"/>
      <c r="J118" s="211">
        <f>ROUND(I118*H118,2)</f>
        <v>0</v>
      </c>
      <c r="K118" s="207" t="s">
        <v>145</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146</v>
      </c>
      <c r="AT118" s="216" t="s">
        <v>141</v>
      </c>
      <c r="AU118" s="216" t="s">
        <v>82</v>
      </c>
      <c r="AY118" s="18" t="s">
        <v>138</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146</v>
      </c>
      <c r="BM118" s="216" t="s">
        <v>174</v>
      </c>
    </row>
    <row r="119" s="2" customFormat="1">
      <c r="A119" s="39"/>
      <c r="B119" s="40"/>
      <c r="C119" s="41"/>
      <c r="D119" s="218" t="s">
        <v>147</v>
      </c>
      <c r="E119" s="41"/>
      <c r="F119" s="219" t="s">
        <v>173</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147</v>
      </c>
      <c r="AU119" s="18" t="s">
        <v>82</v>
      </c>
    </row>
    <row r="120" s="2" customFormat="1" ht="24.15" customHeight="1">
      <c r="A120" s="39"/>
      <c r="B120" s="40"/>
      <c r="C120" s="205" t="s">
        <v>161</v>
      </c>
      <c r="D120" s="205" t="s">
        <v>141</v>
      </c>
      <c r="E120" s="206" t="s">
        <v>175</v>
      </c>
      <c r="F120" s="207" t="s">
        <v>176</v>
      </c>
      <c r="G120" s="208" t="s">
        <v>144</v>
      </c>
      <c r="H120" s="209">
        <v>320.00599999999997</v>
      </c>
      <c r="I120" s="210"/>
      <c r="J120" s="211">
        <f>ROUND(I120*H120,2)</f>
        <v>0</v>
      </c>
      <c r="K120" s="207" t="s">
        <v>145</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146</v>
      </c>
      <c r="AT120" s="216" t="s">
        <v>141</v>
      </c>
      <c r="AU120" s="216" t="s">
        <v>82</v>
      </c>
      <c r="AY120" s="18" t="s">
        <v>138</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146</v>
      </c>
      <c r="BM120" s="216" t="s">
        <v>177</v>
      </c>
    </row>
    <row r="121" s="2" customFormat="1">
      <c r="A121" s="39"/>
      <c r="B121" s="40"/>
      <c r="C121" s="41"/>
      <c r="D121" s="218" t="s">
        <v>147</v>
      </c>
      <c r="E121" s="41"/>
      <c r="F121" s="219" t="s">
        <v>176</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147</v>
      </c>
      <c r="AU121" s="18" t="s">
        <v>82</v>
      </c>
    </row>
    <row r="122" s="2" customFormat="1">
      <c r="A122" s="39"/>
      <c r="B122" s="40"/>
      <c r="C122" s="41"/>
      <c r="D122" s="218" t="s">
        <v>157</v>
      </c>
      <c r="E122" s="41"/>
      <c r="F122" s="245" t="s">
        <v>158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82</v>
      </c>
    </row>
    <row r="123" s="13" customFormat="1">
      <c r="A123" s="13"/>
      <c r="B123" s="223"/>
      <c r="C123" s="224"/>
      <c r="D123" s="218" t="s">
        <v>148</v>
      </c>
      <c r="E123" s="225" t="s">
        <v>19</v>
      </c>
      <c r="F123" s="226" t="s">
        <v>178</v>
      </c>
      <c r="G123" s="224"/>
      <c r="H123" s="227">
        <v>320.00599999999997</v>
      </c>
      <c r="I123" s="228"/>
      <c r="J123" s="224"/>
      <c r="K123" s="224"/>
      <c r="L123" s="229"/>
      <c r="M123" s="230"/>
      <c r="N123" s="231"/>
      <c r="O123" s="231"/>
      <c r="P123" s="231"/>
      <c r="Q123" s="231"/>
      <c r="R123" s="231"/>
      <c r="S123" s="231"/>
      <c r="T123" s="232"/>
      <c r="U123" s="13"/>
      <c r="V123" s="13"/>
      <c r="W123" s="13"/>
      <c r="X123" s="13"/>
      <c r="Y123" s="13"/>
      <c r="Z123" s="13"/>
      <c r="AA123" s="13"/>
      <c r="AB123" s="13"/>
      <c r="AC123" s="13"/>
      <c r="AD123" s="13"/>
      <c r="AE123" s="13"/>
      <c r="AT123" s="233" t="s">
        <v>148</v>
      </c>
      <c r="AU123" s="233" t="s">
        <v>82</v>
      </c>
      <c r="AV123" s="13" t="s">
        <v>82</v>
      </c>
      <c r="AW123" s="13" t="s">
        <v>31</v>
      </c>
      <c r="AX123" s="13" t="s">
        <v>72</v>
      </c>
      <c r="AY123" s="233" t="s">
        <v>138</v>
      </c>
    </row>
    <row r="124" s="14" customFormat="1">
      <c r="A124" s="14"/>
      <c r="B124" s="234"/>
      <c r="C124" s="235"/>
      <c r="D124" s="218" t="s">
        <v>148</v>
      </c>
      <c r="E124" s="236" t="s">
        <v>19</v>
      </c>
      <c r="F124" s="237" t="s">
        <v>150</v>
      </c>
      <c r="G124" s="235"/>
      <c r="H124" s="238">
        <v>320.00599999999997</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148</v>
      </c>
      <c r="AU124" s="244" t="s">
        <v>82</v>
      </c>
      <c r="AV124" s="14" t="s">
        <v>146</v>
      </c>
      <c r="AW124" s="14" t="s">
        <v>31</v>
      </c>
      <c r="AX124" s="14" t="s">
        <v>80</v>
      </c>
      <c r="AY124" s="244" t="s">
        <v>138</v>
      </c>
    </row>
    <row r="125" s="2" customFormat="1" ht="24.15" customHeight="1">
      <c r="A125" s="39"/>
      <c r="B125" s="40"/>
      <c r="C125" s="205" t="s">
        <v>179</v>
      </c>
      <c r="D125" s="205" t="s">
        <v>141</v>
      </c>
      <c r="E125" s="206" t="s">
        <v>180</v>
      </c>
      <c r="F125" s="207" t="s">
        <v>181</v>
      </c>
      <c r="G125" s="208" t="s">
        <v>144</v>
      </c>
      <c r="H125" s="209">
        <v>160.00299999999999</v>
      </c>
      <c r="I125" s="210"/>
      <c r="J125" s="211">
        <f>ROUND(I125*H125,2)</f>
        <v>0</v>
      </c>
      <c r="K125" s="207" t="s">
        <v>145</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146</v>
      </c>
      <c r="AT125" s="216" t="s">
        <v>141</v>
      </c>
      <c r="AU125" s="216" t="s">
        <v>82</v>
      </c>
      <c r="AY125" s="18" t="s">
        <v>138</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146</v>
      </c>
      <c r="BM125" s="216" t="s">
        <v>182</v>
      </c>
    </row>
    <row r="126" s="2" customFormat="1">
      <c r="A126" s="39"/>
      <c r="B126" s="40"/>
      <c r="C126" s="41"/>
      <c r="D126" s="218" t="s">
        <v>147</v>
      </c>
      <c r="E126" s="41"/>
      <c r="F126" s="219" t="s">
        <v>181</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147</v>
      </c>
      <c r="AU126" s="18" t="s">
        <v>82</v>
      </c>
    </row>
    <row r="127" s="2" customFormat="1">
      <c r="A127" s="39"/>
      <c r="B127" s="40"/>
      <c r="C127" s="41"/>
      <c r="D127" s="218" t="s">
        <v>157</v>
      </c>
      <c r="E127" s="41"/>
      <c r="F127" s="245" t="s">
        <v>162</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157</v>
      </c>
      <c r="AU127" s="18" t="s">
        <v>82</v>
      </c>
    </row>
    <row r="128" s="13" customFormat="1">
      <c r="A128" s="13"/>
      <c r="B128" s="223"/>
      <c r="C128" s="224"/>
      <c r="D128" s="218" t="s">
        <v>148</v>
      </c>
      <c r="E128" s="225" t="s">
        <v>19</v>
      </c>
      <c r="F128" s="226" t="s">
        <v>183</v>
      </c>
      <c r="G128" s="224"/>
      <c r="H128" s="227">
        <v>140.661</v>
      </c>
      <c r="I128" s="228"/>
      <c r="J128" s="224"/>
      <c r="K128" s="224"/>
      <c r="L128" s="229"/>
      <c r="M128" s="230"/>
      <c r="N128" s="231"/>
      <c r="O128" s="231"/>
      <c r="P128" s="231"/>
      <c r="Q128" s="231"/>
      <c r="R128" s="231"/>
      <c r="S128" s="231"/>
      <c r="T128" s="232"/>
      <c r="U128" s="13"/>
      <c r="V128" s="13"/>
      <c r="W128" s="13"/>
      <c r="X128" s="13"/>
      <c r="Y128" s="13"/>
      <c r="Z128" s="13"/>
      <c r="AA128" s="13"/>
      <c r="AB128" s="13"/>
      <c r="AC128" s="13"/>
      <c r="AD128" s="13"/>
      <c r="AE128" s="13"/>
      <c r="AT128" s="233" t="s">
        <v>148</v>
      </c>
      <c r="AU128" s="233" t="s">
        <v>82</v>
      </c>
      <c r="AV128" s="13" t="s">
        <v>82</v>
      </c>
      <c r="AW128" s="13" t="s">
        <v>31</v>
      </c>
      <c r="AX128" s="13" t="s">
        <v>72</v>
      </c>
      <c r="AY128" s="233" t="s">
        <v>138</v>
      </c>
    </row>
    <row r="129" s="13" customFormat="1">
      <c r="A129" s="13"/>
      <c r="B129" s="223"/>
      <c r="C129" s="224"/>
      <c r="D129" s="218" t="s">
        <v>148</v>
      </c>
      <c r="E129" s="225" t="s">
        <v>19</v>
      </c>
      <c r="F129" s="226" t="s">
        <v>184</v>
      </c>
      <c r="G129" s="224"/>
      <c r="H129" s="227">
        <v>-5.319</v>
      </c>
      <c r="I129" s="228"/>
      <c r="J129" s="224"/>
      <c r="K129" s="224"/>
      <c r="L129" s="229"/>
      <c r="M129" s="230"/>
      <c r="N129" s="231"/>
      <c r="O129" s="231"/>
      <c r="P129" s="231"/>
      <c r="Q129" s="231"/>
      <c r="R129" s="231"/>
      <c r="S129" s="231"/>
      <c r="T129" s="232"/>
      <c r="U129" s="13"/>
      <c r="V129" s="13"/>
      <c r="W129" s="13"/>
      <c r="X129" s="13"/>
      <c r="Y129" s="13"/>
      <c r="Z129" s="13"/>
      <c r="AA129" s="13"/>
      <c r="AB129" s="13"/>
      <c r="AC129" s="13"/>
      <c r="AD129" s="13"/>
      <c r="AE129" s="13"/>
      <c r="AT129" s="233" t="s">
        <v>148</v>
      </c>
      <c r="AU129" s="233" t="s">
        <v>82</v>
      </c>
      <c r="AV129" s="13" t="s">
        <v>82</v>
      </c>
      <c r="AW129" s="13" t="s">
        <v>31</v>
      </c>
      <c r="AX129" s="13" t="s">
        <v>72</v>
      </c>
      <c r="AY129" s="233" t="s">
        <v>138</v>
      </c>
    </row>
    <row r="130" s="13" customFormat="1">
      <c r="A130" s="13"/>
      <c r="B130" s="223"/>
      <c r="C130" s="224"/>
      <c r="D130" s="218" t="s">
        <v>148</v>
      </c>
      <c r="E130" s="225" t="s">
        <v>19</v>
      </c>
      <c r="F130" s="226" t="s">
        <v>185</v>
      </c>
      <c r="G130" s="224"/>
      <c r="H130" s="227">
        <v>-19.056999999999999</v>
      </c>
      <c r="I130" s="228"/>
      <c r="J130" s="224"/>
      <c r="K130" s="224"/>
      <c r="L130" s="229"/>
      <c r="M130" s="230"/>
      <c r="N130" s="231"/>
      <c r="O130" s="231"/>
      <c r="P130" s="231"/>
      <c r="Q130" s="231"/>
      <c r="R130" s="231"/>
      <c r="S130" s="231"/>
      <c r="T130" s="232"/>
      <c r="U130" s="13"/>
      <c r="V130" s="13"/>
      <c r="W130" s="13"/>
      <c r="X130" s="13"/>
      <c r="Y130" s="13"/>
      <c r="Z130" s="13"/>
      <c r="AA130" s="13"/>
      <c r="AB130" s="13"/>
      <c r="AC130" s="13"/>
      <c r="AD130" s="13"/>
      <c r="AE130" s="13"/>
      <c r="AT130" s="233" t="s">
        <v>148</v>
      </c>
      <c r="AU130" s="233" t="s">
        <v>82</v>
      </c>
      <c r="AV130" s="13" t="s">
        <v>82</v>
      </c>
      <c r="AW130" s="13" t="s">
        <v>31</v>
      </c>
      <c r="AX130" s="13" t="s">
        <v>72</v>
      </c>
      <c r="AY130" s="233" t="s">
        <v>138</v>
      </c>
    </row>
    <row r="131" s="13" customFormat="1">
      <c r="A131" s="13"/>
      <c r="B131" s="223"/>
      <c r="C131" s="224"/>
      <c r="D131" s="218" t="s">
        <v>148</v>
      </c>
      <c r="E131" s="225" t="s">
        <v>19</v>
      </c>
      <c r="F131" s="226" t="s">
        <v>186</v>
      </c>
      <c r="G131" s="224"/>
      <c r="H131" s="227">
        <v>50.244</v>
      </c>
      <c r="I131" s="228"/>
      <c r="J131" s="224"/>
      <c r="K131" s="224"/>
      <c r="L131" s="229"/>
      <c r="M131" s="230"/>
      <c r="N131" s="231"/>
      <c r="O131" s="231"/>
      <c r="P131" s="231"/>
      <c r="Q131" s="231"/>
      <c r="R131" s="231"/>
      <c r="S131" s="231"/>
      <c r="T131" s="232"/>
      <c r="U131" s="13"/>
      <c r="V131" s="13"/>
      <c r="W131" s="13"/>
      <c r="X131" s="13"/>
      <c r="Y131" s="13"/>
      <c r="Z131" s="13"/>
      <c r="AA131" s="13"/>
      <c r="AB131" s="13"/>
      <c r="AC131" s="13"/>
      <c r="AD131" s="13"/>
      <c r="AE131" s="13"/>
      <c r="AT131" s="233" t="s">
        <v>148</v>
      </c>
      <c r="AU131" s="233" t="s">
        <v>82</v>
      </c>
      <c r="AV131" s="13" t="s">
        <v>82</v>
      </c>
      <c r="AW131" s="13" t="s">
        <v>31</v>
      </c>
      <c r="AX131" s="13" t="s">
        <v>72</v>
      </c>
      <c r="AY131" s="233" t="s">
        <v>138</v>
      </c>
    </row>
    <row r="132" s="13" customFormat="1">
      <c r="A132" s="13"/>
      <c r="B132" s="223"/>
      <c r="C132" s="224"/>
      <c r="D132" s="218" t="s">
        <v>148</v>
      </c>
      <c r="E132" s="225" t="s">
        <v>19</v>
      </c>
      <c r="F132" s="226" t="s">
        <v>187</v>
      </c>
      <c r="G132" s="224"/>
      <c r="H132" s="227">
        <v>-1.7729999999999999</v>
      </c>
      <c r="I132" s="228"/>
      <c r="J132" s="224"/>
      <c r="K132" s="224"/>
      <c r="L132" s="229"/>
      <c r="M132" s="230"/>
      <c r="N132" s="231"/>
      <c r="O132" s="231"/>
      <c r="P132" s="231"/>
      <c r="Q132" s="231"/>
      <c r="R132" s="231"/>
      <c r="S132" s="231"/>
      <c r="T132" s="232"/>
      <c r="U132" s="13"/>
      <c r="V132" s="13"/>
      <c r="W132" s="13"/>
      <c r="X132" s="13"/>
      <c r="Y132" s="13"/>
      <c r="Z132" s="13"/>
      <c r="AA132" s="13"/>
      <c r="AB132" s="13"/>
      <c r="AC132" s="13"/>
      <c r="AD132" s="13"/>
      <c r="AE132" s="13"/>
      <c r="AT132" s="233" t="s">
        <v>148</v>
      </c>
      <c r="AU132" s="233" t="s">
        <v>82</v>
      </c>
      <c r="AV132" s="13" t="s">
        <v>82</v>
      </c>
      <c r="AW132" s="13" t="s">
        <v>31</v>
      </c>
      <c r="AX132" s="13" t="s">
        <v>72</v>
      </c>
      <c r="AY132" s="233" t="s">
        <v>138</v>
      </c>
    </row>
    <row r="133" s="13" customFormat="1">
      <c r="A133" s="13"/>
      <c r="B133" s="223"/>
      <c r="C133" s="224"/>
      <c r="D133" s="218" t="s">
        <v>148</v>
      </c>
      <c r="E133" s="225" t="s">
        <v>19</v>
      </c>
      <c r="F133" s="226" t="s">
        <v>188</v>
      </c>
      <c r="G133" s="224"/>
      <c r="H133" s="227">
        <v>-4.7530000000000001</v>
      </c>
      <c r="I133" s="228"/>
      <c r="J133" s="224"/>
      <c r="K133" s="224"/>
      <c r="L133" s="229"/>
      <c r="M133" s="230"/>
      <c r="N133" s="231"/>
      <c r="O133" s="231"/>
      <c r="P133" s="231"/>
      <c r="Q133" s="231"/>
      <c r="R133" s="231"/>
      <c r="S133" s="231"/>
      <c r="T133" s="232"/>
      <c r="U133" s="13"/>
      <c r="V133" s="13"/>
      <c r="W133" s="13"/>
      <c r="X133" s="13"/>
      <c r="Y133" s="13"/>
      <c r="Z133" s="13"/>
      <c r="AA133" s="13"/>
      <c r="AB133" s="13"/>
      <c r="AC133" s="13"/>
      <c r="AD133" s="13"/>
      <c r="AE133" s="13"/>
      <c r="AT133" s="233" t="s">
        <v>148</v>
      </c>
      <c r="AU133" s="233" t="s">
        <v>82</v>
      </c>
      <c r="AV133" s="13" t="s">
        <v>82</v>
      </c>
      <c r="AW133" s="13" t="s">
        <v>31</v>
      </c>
      <c r="AX133" s="13" t="s">
        <v>72</v>
      </c>
      <c r="AY133" s="233" t="s">
        <v>138</v>
      </c>
    </row>
    <row r="134" s="14" customFormat="1">
      <c r="A134" s="14"/>
      <c r="B134" s="234"/>
      <c r="C134" s="235"/>
      <c r="D134" s="218" t="s">
        <v>148</v>
      </c>
      <c r="E134" s="236" t="s">
        <v>19</v>
      </c>
      <c r="F134" s="237" t="s">
        <v>150</v>
      </c>
      <c r="G134" s="235"/>
      <c r="H134" s="238">
        <v>160.00299999999999</v>
      </c>
      <c r="I134" s="239"/>
      <c r="J134" s="235"/>
      <c r="K134" s="235"/>
      <c r="L134" s="240"/>
      <c r="M134" s="241"/>
      <c r="N134" s="242"/>
      <c r="O134" s="242"/>
      <c r="P134" s="242"/>
      <c r="Q134" s="242"/>
      <c r="R134" s="242"/>
      <c r="S134" s="242"/>
      <c r="T134" s="243"/>
      <c r="U134" s="14"/>
      <c r="V134" s="14"/>
      <c r="W134" s="14"/>
      <c r="X134" s="14"/>
      <c r="Y134" s="14"/>
      <c r="Z134" s="14"/>
      <c r="AA134" s="14"/>
      <c r="AB134" s="14"/>
      <c r="AC134" s="14"/>
      <c r="AD134" s="14"/>
      <c r="AE134" s="14"/>
      <c r="AT134" s="244" t="s">
        <v>148</v>
      </c>
      <c r="AU134" s="244" t="s">
        <v>82</v>
      </c>
      <c r="AV134" s="14" t="s">
        <v>146</v>
      </c>
      <c r="AW134" s="14" t="s">
        <v>31</v>
      </c>
      <c r="AX134" s="14" t="s">
        <v>80</v>
      </c>
      <c r="AY134" s="244" t="s">
        <v>138</v>
      </c>
    </row>
    <row r="135" s="2" customFormat="1" ht="16.5" customHeight="1">
      <c r="A135" s="39"/>
      <c r="B135" s="40"/>
      <c r="C135" s="205" t="s">
        <v>166</v>
      </c>
      <c r="D135" s="205" t="s">
        <v>141</v>
      </c>
      <c r="E135" s="206" t="s">
        <v>189</v>
      </c>
      <c r="F135" s="207" t="s">
        <v>190</v>
      </c>
      <c r="G135" s="208" t="s">
        <v>144</v>
      </c>
      <c r="H135" s="209">
        <v>158.053</v>
      </c>
      <c r="I135" s="210"/>
      <c r="J135" s="211">
        <f>ROUND(I135*H135,2)</f>
        <v>0</v>
      </c>
      <c r="K135" s="207" t="s">
        <v>145</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146</v>
      </c>
      <c r="AT135" s="216" t="s">
        <v>141</v>
      </c>
      <c r="AU135" s="216" t="s">
        <v>82</v>
      </c>
      <c r="AY135" s="18" t="s">
        <v>138</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146</v>
      </c>
      <c r="BM135" s="216" t="s">
        <v>191</v>
      </c>
    </row>
    <row r="136" s="2" customFormat="1">
      <c r="A136" s="39"/>
      <c r="B136" s="40"/>
      <c r="C136" s="41"/>
      <c r="D136" s="218" t="s">
        <v>147</v>
      </c>
      <c r="E136" s="41"/>
      <c r="F136" s="219" t="s">
        <v>190</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147</v>
      </c>
      <c r="AU136" s="18" t="s">
        <v>82</v>
      </c>
    </row>
    <row r="137" s="15" customFormat="1">
      <c r="A137" s="15"/>
      <c r="B137" s="246"/>
      <c r="C137" s="247"/>
      <c r="D137" s="218" t="s">
        <v>148</v>
      </c>
      <c r="E137" s="248" t="s">
        <v>19</v>
      </c>
      <c r="F137" s="249" t="s">
        <v>192</v>
      </c>
      <c r="G137" s="247"/>
      <c r="H137" s="248" t="s">
        <v>19</v>
      </c>
      <c r="I137" s="250"/>
      <c r="J137" s="247"/>
      <c r="K137" s="247"/>
      <c r="L137" s="251"/>
      <c r="M137" s="252"/>
      <c r="N137" s="253"/>
      <c r="O137" s="253"/>
      <c r="P137" s="253"/>
      <c r="Q137" s="253"/>
      <c r="R137" s="253"/>
      <c r="S137" s="253"/>
      <c r="T137" s="254"/>
      <c r="U137" s="15"/>
      <c r="V137" s="15"/>
      <c r="W137" s="15"/>
      <c r="X137" s="15"/>
      <c r="Y137" s="15"/>
      <c r="Z137" s="15"/>
      <c r="AA137" s="15"/>
      <c r="AB137" s="15"/>
      <c r="AC137" s="15"/>
      <c r="AD137" s="15"/>
      <c r="AE137" s="15"/>
      <c r="AT137" s="255" t="s">
        <v>148</v>
      </c>
      <c r="AU137" s="255" t="s">
        <v>82</v>
      </c>
      <c r="AV137" s="15" t="s">
        <v>80</v>
      </c>
      <c r="AW137" s="15" t="s">
        <v>31</v>
      </c>
      <c r="AX137" s="15" t="s">
        <v>72</v>
      </c>
      <c r="AY137" s="255" t="s">
        <v>138</v>
      </c>
    </row>
    <row r="138" s="13" customFormat="1">
      <c r="A138" s="13"/>
      <c r="B138" s="223"/>
      <c r="C138" s="224"/>
      <c r="D138" s="218" t="s">
        <v>148</v>
      </c>
      <c r="E138" s="225" t="s">
        <v>19</v>
      </c>
      <c r="F138" s="226" t="s">
        <v>193</v>
      </c>
      <c r="G138" s="224"/>
      <c r="H138" s="227">
        <v>-1.95</v>
      </c>
      <c r="I138" s="228"/>
      <c r="J138" s="224"/>
      <c r="K138" s="224"/>
      <c r="L138" s="229"/>
      <c r="M138" s="230"/>
      <c r="N138" s="231"/>
      <c r="O138" s="231"/>
      <c r="P138" s="231"/>
      <c r="Q138" s="231"/>
      <c r="R138" s="231"/>
      <c r="S138" s="231"/>
      <c r="T138" s="232"/>
      <c r="U138" s="13"/>
      <c r="V138" s="13"/>
      <c r="W138" s="13"/>
      <c r="X138" s="13"/>
      <c r="Y138" s="13"/>
      <c r="Z138" s="13"/>
      <c r="AA138" s="13"/>
      <c r="AB138" s="13"/>
      <c r="AC138" s="13"/>
      <c r="AD138" s="13"/>
      <c r="AE138" s="13"/>
      <c r="AT138" s="233" t="s">
        <v>148</v>
      </c>
      <c r="AU138" s="233" t="s">
        <v>82</v>
      </c>
      <c r="AV138" s="13" t="s">
        <v>82</v>
      </c>
      <c r="AW138" s="13" t="s">
        <v>31</v>
      </c>
      <c r="AX138" s="13" t="s">
        <v>72</v>
      </c>
      <c r="AY138" s="233" t="s">
        <v>138</v>
      </c>
    </row>
    <row r="139" s="15" customFormat="1">
      <c r="A139" s="15"/>
      <c r="B139" s="246"/>
      <c r="C139" s="247"/>
      <c r="D139" s="218" t="s">
        <v>148</v>
      </c>
      <c r="E139" s="248" t="s">
        <v>19</v>
      </c>
      <c r="F139" s="249" t="s">
        <v>194</v>
      </c>
      <c r="G139" s="247"/>
      <c r="H139" s="248" t="s">
        <v>19</v>
      </c>
      <c r="I139" s="250"/>
      <c r="J139" s="247"/>
      <c r="K139" s="247"/>
      <c r="L139" s="251"/>
      <c r="M139" s="252"/>
      <c r="N139" s="253"/>
      <c r="O139" s="253"/>
      <c r="P139" s="253"/>
      <c r="Q139" s="253"/>
      <c r="R139" s="253"/>
      <c r="S139" s="253"/>
      <c r="T139" s="254"/>
      <c r="U139" s="15"/>
      <c r="V139" s="15"/>
      <c r="W139" s="15"/>
      <c r="X139" s="15"/>
      <c r="Y139" s="15"/>
      <c r="Z139" s="15"/>
      <c r="AA139" s="15"/>
      <c r="AB139" s="15"/>
      <c r="AC139" s="15"/>
      <c r="AD139" s="15"/>
      <c r="AE139" s="15"/>
      <c r="AT139" s="255" t="s">
        <v>148</v>
      </c>
      <c r="AU139" s="255" t="s">
        <v>82</v>
      </c>
      <c r="AV139" s="15" t="s">
        <v>80</v>
      </c>
      <c r="AW139" s="15" t="s">
        <v>31</v>
      </c>
      <c r="AX139" s="15" t="s">
        <v>72</v>
      </c>
      <c r="AY139" s="255" t="s">
        <v>138</v>
      </c>
    </row>
    <row r="140" s="13" customFormat="1">
      <c r="A140" s="13"/>
      <c r="B140" s="223"/>
      <c r="C140" s="224"/>
      <c r="D140" s="218" t="s">
        <v>148</v>
      </c>
      <c r="E140" s="225" t="s">
        <v>19</v>
      </c>
      <c r="F140" s="226" t="s">
        <v>195</v>
      </c>
      <c r="G140" s="224"/>
      <c r="H140" s="227">
        <v>160.00299999999999</v>
      </c>
      <c r="I140" s="228"/>
      <c r="J140" s="224"/>
      <c r="K140" s="224"/>
      <c r="L140" s="229"/>
      <c r="M140" s="230"/>
      <c r="N140" s="231"/>
      <c r="O140" s="231"/>
      <c r="P140" s="231"/>
      <c r="Q140" s="231"/>
      <c r="R140" s="231"/>
      <c r="S140" s="231"/>
      <c r="T140" s="232"/>
      <c r="U140" s="13"/>
      <c r="V140" s="13"/>
      <c r="W140" s="13"/>
      <c r="X140" s="13"/>
      <c r="Y140" s="13"/>
      <c r="Z140" s="13"/>
      <c r="AA140" s="13"/>
      <c r="AB140" s="13"/>
      <c r="AC140" s="13"/>
      <c r="AD140" s="13"/>
      <c r="AE140" s="13"/>
      <c r="AT140" s="233" t="s">
        <v>148</v>
      </c>
      <c r="AU140" s="233" t="s">
        <v>82</v>
      </c>
      <c r="AV140" s="13" t="s">
        <v>82</v>
      </c>
      <c r="AW140" s="13" t="s">
        <v>31</v>
      </c>
      <c r="AX140" s="13" t="s">
        <v>72</v>
      </c>
      <c r="AY140" s="233" t="s">
        <v>138</v>
      </c>
    </row>
    <row r="141" s="14" customFormat="1">
      <c r="A141" s="14"/>
      <c r="B141" s="234"/>
      <c r="C141" s="235"/>
      <c r="D141" s="218" t="s">
        <v>148</v>
      </c>
      <c r="E141" s="236" t="s">
        <v>19</v>
      </c>
      <c r="F141" s="237" t="s">
        <v>150</v>
      </c>
      <c r="G141" s="235"/>
      <c r="H141" s="238">
        <v>158.053</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148</v>
      </c>
      <c r="AU141" s="244" t="s">
        <v>82</v>
      </c>
      <c r="AV141" s="14" t="s">
        <v>146</v>
      </c>
      <c r="AW141" s="14" t="s">
        <v>31</v>
      </c>
      <c r="AX141" s="14" t="s">
        <v>80</v>
      </c>
      <c r="AY141" s="244" t="s">
        <v>138</v>
      </c>
    </row>
    <row r="142" s="2" customFormat="1" ht="16.5" customHeight="1">
      <c r="A142" s="39"/>
      <c r="B142" s="40"/>
      <c r="C142" s="205" t="s">
        <v>196</v>
      </c>
      <c r="D142" s="205" t="s">
        <v>141</v>
      </c>
      <c r="E142" s="206" t="s">
        <v>197</v>
      </c>
      <c r="F142" s="207" t="s">
        <v>198</v>
      </c>
      <c r="G142" s="208" t="s">
        <v>144</v>
      </c>
      <c r="H142" s="209">
        <v>0.59999999999999998</v>
      </c>
      <c r="I142" s="210"/>
      <c r="J142" s="211">
        <f>ROUND(I142*H142,2)</f>
        <v>0</v>
      </c>
      <c r="K142" s="207" t="s">
        <v>145</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146</v>
      </c>
      <c r="AT142" s="216" t="s">
        <v>141</v>
      </c>
      <c r="AU142" s="216" t="s">
        <v>82</v>
      </c>
      <c r="AY142" s="18" t="s">
        <v>138</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146</v>
      </c>
      <c r="BM142" s="216" t="s">
        <v>199</v>
      </c>
    </row>
    <row r="143" s="2" customFormat="1">
      <c r="A143" s="39"/>
      <c r="B143" s="40"/>
      <c r="C143" s="41"/>
      <c r="D143" s="218" t="s">
        <v>147</v>
      </c>
      <c r="E143" s="41"/>
      <c r="F143" s="219" t="s">
        <v>198</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147</v>
      </c>
      <c r="AU143" s="18" t="s">
        <v>82</v>
      </c>
    </row>
    <row r="144" s="13" customFormat="1">
      <c r="A144" s="13"/>
      <c r="B144" s="223"/>
      <c r="C144" s="224"/>
      <c r="D144" s="218" t="s">
        <v>148</v>
      </c>
      <c r="E144" s="225" t="s">
        <v>19</v>
      </c>
      <c r="F144" s="226" t="s">
        <v>200</v>
      </c>
      <c r="G144" s="224"/>
      <c r="H144" s="227">
        <v>0.59999999999999998</v>
      </c>
      <c r="I144" s="228"/>
      <c r="J144" s="224"/>
      <c r="K144" s="224"/>
      <c r="L144" s="229"/>
      <c r="M144" s="230"/>
      <c r="N144" s="231"/>
      <c r="O144" s="231"/>
      <c r="P144" s="231"/>
      <c r="Q144" s="231"/>
      <c r="R144" s="231"/>
      <c r="S144" s="231"/>
      <c r="T144" s="232"/>
      <c r="U144" s="13"/>
      <c r="V144" s="13"/>
      <c r="W144" s="13"/>
      <c r="X144" s="13"/>
      <c r="Y144" s="13"/>
      <c r="Z144" s="13"/>
      <c r="AA144" s="13"/>
      <c r="AB144" s="13"/>
      <c r="AC144" s="13"/>
      <c r="AD144" s="13"/>
      <c r="AE144" s="13"/>
      <c r="AT144" s="233" t="s">
        <v>148</v>
      </c>
      <c r="AU144" s="233" t="s">
        <v>82</v>
      </c>
      <c r="AV144" s="13" t="s">
        <v>82</v>
      </c>
      <c r="AW144" s="13" t="s">
        <v>31</v>
      </c>
      <c r="AX144" s="13" t="s">
        <v>72</v>
      </c>
      <c r="AY144" s="233" t="s">
        <v>138</v>
      </c>
    </row>
    <row r="145" s="14" customFormat="1">
      <c r="A145" s="14"/>
      <c r="B145" s="234"/>
      <c r="C145" s="235"/>
      <c r="D145" s="218" t="s">
        <v>148</v>
      </c>
      <c r="E145" s="236" t="s">
        <v>19</v>
      </c>
      <c r="F145" s="237" t="s">
        <v>150</v>
      </c>
      <c r="G145" s="235"/>
      <c r="H145" s="238">
        <v>0.59999999999999998</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148</v>
      </c>
      <c r="AU145" s="244" t="s">
        <v>82</v>
      </c>
      <c r="AV145" s="14" t="s">
        <v>146</v>
      </c>
      <c r="AW145" s="14" t="s">
        <v>31</v>
      </c>
      <c r="AX145" s="14" t="s">
        <v>80</v>
      </c>
      <c r="AY145" s="244" t="s">
        <v>138</v>
      </c>
    </row>
    <row r="146" s="2" customFormat="1" ht="16.5" customHeight="1">
      <c r="A146" s="39"/>
      <c r="B146" s="40"/>
      <c r="C146" s="205" t="s">
        <v>169</v>
      </c>
      <c r="D146" s="205" t="s">
        <v>141</v>
      </c>
      <c r="E146" s="206" t="s">
        <v>201</v>
      </c>
      <c r="F146" s="207" t="s">
        <v>202</v>
      </c>
      <c r="G146" s="208" t="s">
        <v>144</v>
      </c>
      <c r="H146" s="209">
        <v>0.59999999999999998</v>
      </c>
      <c r="I146" s="210"/>
      <c r="J146" s="211">
        <f>ROUND(I146*H146,2)</f>
        <v>0</v>
      </c>
      <c r="K146" s="207" t="s">
        <v>145</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146</v>
      </c>
      <c r="AT146" s="216" t="s">
        <v>141</v>
      </c>
      <c r="AU146" s="216" t="s">
        <v>82</v>
      </c>
      <c r="AY146" s="18" t="s">
        <v>138</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146</v>
      </c>
      <c r="BM146" s="216" t="s">
        <v>203</v>
      </c>
    </row>
    <row r="147" s="2" customFormat="1">
      <c r="A147" s="39"/>
      <c r="B147" s="40"/>
      <c r="C147" s="41"/>
      <c r="D147" s="218" t="s">
        <v>147</v>
      </c>
      <c r="E147" s="41"/>
      <c r="F147" s="219" t="s">
        <v>202</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147</v>
      </c>
      <c r="AU147" s="18" t="s">
        <v>82</v>
      </c>
    </row>
    <row r="148" s="2" customFormat="1" ht="21.75" customHeight="1">
      <c r="A148" s="39"/>
      <c r="B148" s="40"/>
      <c r="C148" s="205" t="s">
        <v>204</v>
      </c>
      <c r="D148" s="205" t="s">
        <v>141</v>
      </c>
      <c r="E148" s="206" t="s">
        <v>205</v>
      </c>
      <c r="F148" s="207" t="s">
        <v>206</v>
      </c>
      <c r="G148" s="208" t="s">
        <v>207</v>
      </c>
      <c r="H148" s="209">
        <v>2</v>
      </c>
      <c r="I148" s="210"/>
      <c r="J148" s="211">
        <f>ROUND(I148*H148,2)</f>
        <v>0</v>
      </c>
      <c r="K148" s="207" t="s">
        <v>145</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146</v>
      </c>
      <c r="AT148" s="216" t="s">
        <v>141</v>
      </c>
      <c r="AU148" s="216" t="s">
        <v>82</v>
      </c>
      <c r="AY148" s="18" t="s">
        <v>138</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146</v>
      </c>
      <c r="BM148" s="216" t="s">
        <v>208</v>
      </c>
    </row>
    <row r="149" s="2" customFormat="1">
      <c r="A149" s="39"/>
      <c r="B149" s="40"/>
      <c r="C149" s="41"/>
      <c r="D149" s="218" t="s">
        <v>147</v>
      </c>
      <c r="E149" s="41"/>
      <c r="F149" s="219" t="s">
        <v>206</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147</v>
      </c>
      <c r="AU149" s="18" t="s">
        <v>82</v>
      </c>
    </row>
    <row r="150" s="2" customFormat="1" ht="24.15" customHeight="1">
      <c r="A150" s="39"/>
      <c r="B150" s="40"/>
      <c r="C150" s="205" t="s">
        <v>174</v>
      </c>
      <c r="D150" s="205" t="s">
        <v>141</v>
      </c>
      <c r="E150" s="206" t="s">
        <v>209</v>
      </c>
      <c r="F150" s="207" t="s">
        <v>210</v>
      </c>
      <c r="G150" s="208" t="s">
        <v>144</v>
      </c>
      <c r="H150" s="209">
        <v>160.00299999999999</v>
      </c>
      <c r="I150" s="210"/>
      <c r="J150" s="211">
        <f>ROUND(I150*H150,2)</f>
        <v>0</v>
      </c>
      <c r="K150" s="207" t="s">
        <v>145</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146</v>
      </c>
      <c r="AT150" s="216" t="s">
        <v>141</v>
      </c>
      <c r="AU150" s="216" t="s">
        <v>82</v>
      </c>
      <c r="AY150" s="18" t="s">
        <v>138</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146</v>
      </c>
      <c r="BM150" s="216" t="s">
        <v>211</v>
      </c>
    </row>
    <row r="151" s="2" customFormat="1">
      <c r="A151" s="39"/>
      <c r="B151" s="40"/>
      <c r="C151" s="41"/>
      <c r="D151" s="218" t="s">
        <v>147</v>
      </c>
      <c r="E151" s="41"/>
      <c r="F151" s="219" t="s">
        <v>210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147</v>
      </c>
      <c r="AU151" s="18" t="s">
        <v>82</v>
      </c>
    </row>
    <row r="152" s="2" customFormat="1">
      <c r="A152" s="39"/>
      <c r="B152" s="40"/>
      <c r="C152" s="41"/>
      <c r="D152" s="218" t="s">
        <v>157</v>
      </c>
      <c r="E152" s="41"/>
      <c r="F152" s="245" t="s">
        <v>170</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157</v>
      </c>
      <c r="AU152" s="18" t="s">
        <v>82</v>
      </c>
    </row>
    <row r="153" s="12" customFormat="1" ht="22.8" customHeight="1">
      <c r="A153" s="12"/>
      <c r="B153" s="189"/>
      <c r="C153" s="190"/>
      <c r="D153" s="191" t="s">
        <v>71</v>
      </c>
      <c r="E153" s="203" t="s">
        <v>179</v>
      </c>
      <c r="F153" s="203" t="s">
        <v>212</v>
      </c>
      <c r="G153" s="190"/>
      <c r="H153" s="190"/>
      <c r="I153" s="193"/>
      <c r="J153" s="204">
        <f>BK153</f>
        <v>0</v>
      </c>
      <c r="K153" s="190"/>
      <c r="L153" s="195"/>
      <c r="M153" s="196"/>
      <c r="N153" s="197"/>
      <c r="O153" s="197"/>
      <c r="P153" s="198">
        <f>SUM(P154:P182)</f>
        <v>0</v>
      </c>
      <c r="Q153" s="197"/>
      <c r="R153" s="198">
        <f>SUM(R154:R182)</f>
        <v>0</v>
      </c>
      <c r="S153" s="197"/>
      <c r="T153" s="199">
        <f>SUM(T154:T182)</f>
        <v>0</v>
      </c>
      <c r="U153" s="12"/>
      <c r="V153" s="12"/>
      <c r="W153" s="12"/>
      <c r="X153" s="12"/>
      <c r="Y153" s="12"/>
      <c r="Z153" s="12"/>
      <c r="AA153" s="12"/>
      <c r="AB153" s="12"/>
      <c r="AC153" s="12"/>
      <c r="AD153" s="12"/>
      <c r="AE153" s="12"/>
      <c r="AR153" s="200" t="s">
        <v>80</v>
      </c>
      <c r="AT153" s="201" t="s">
        <v>71</v>
      </c>
      <c r="AU153" s="201" t="s">
        <v>80</v>
      </c>
      <c r="AY153" s="200" t="s">
        <v>138</v>
      </c>
      <c r="BK153" s="202">
        <f>SUM(BK154:BK182)</f>
        <v>0</v>
      </c>
    </row>
    <row r="154" s="2" customFormat="1" ht="24.15" customHeight="1">
      <c r="A154" s="39"/>
      <c r="B154" s="40"/>
      <c r="C154" s="205" t="s">
        <v>8</v>
      </c>
      <c r="D154" s="205" t="s">
        <v>141</v>
      </c>
      <c r="E154" s="206" t="s">
        <v>213</v>
      </c>
      <c r="F154" s="207" t="s">
        <v>214</v>
      </c>
      <c r="G154" s="208" t="s">
        <v>144</v>
      </c>
      <c r="H154" s="209">
        <v>89.269999999999996</v>
      </c>
      <c r="I154" s="210"/>
      <c r="J154" s="211">
        <f>ROUND(I154*H154,2)</f>
        <v>0</v>
      </c>
      <c r="K154" s="207" t="s">
        <v>145</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146</v>
      </c>
      <c r="AT154" s="216" t="s">
        <v>141</v>
      </c>
      <c r="AU154" s="216" t="s">
        <v>82</v>
      </c>
      <c r="AY154" s="18" t="s">
        <v>138</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146</v>
      </c>
      <c r="BM154" s="216" t="s">
        <v>215</v>
      </c>
    </row>
    <row r="155" s="2" customFormat="1">
      <c r="A155" s="39"/>
      <c r="B155" s="40"/>
      <c r="C155" s="41"/>
      <c r="D155" s="218" t="s">
        <v>147</v>
      </c>
      <c r="E155" s="41"/>
      <c r="F155" s="219" t="s">
        <v>214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147</v>
      </c>
      <c r="AU155" s="18" t="s">
        <v>82</v>
      </c>
    </row>
    <row r="156" s="2" customFormat="1">
      <c r="A156" s="39"/>
      <c r="B156" s="40"/>
      <c r="C156" s="41"/>
      <c r="D156" s="218" t="s">
        <v>157</v>
      </c>
      <c r="E156" s="41"/>
      <c r="F156" s="245" t="s">
        <v>216</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157</v>
      </c>
      <c r="AU156" s="18" t="s">
        <v>82</v>
      </c>
    </row>
    <row r="157" s="2" customFormat="1" ht="24.15" customHeight="1">
      <c r="A157" s="39"/>
      <c r="B157" s="40"/>
      <c r="C157" s="205" t="s">
        <v>177</v>
      </c>
      <c r="D157" s="205" t="s">
        <v>141</v>
      </c>
      <c r="E157" s="206" t="s">
        <v>217</v>
      </c>
      <c r="F157" s="207" t="s">
        <v>218</v>
      </c>
      <c r="G157" s="208" t="s">
        <v>144</v>
      </c>
      <c r="H157" s="209">
        <v>89.269999999999996</v>
      </c>
      <c r="I157" s="210"/>
      <c r="J157" s="211">
        <f>ROUND(I157*H157,2)</f>
        <v>0</v>
      </c>
      <c r="K157" s="207" t="s">
        <v>145</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146</v>
      </c>
      <c r="AT157" s="216" t="s">
        <v>141</v>
      </c>
      <c r="AU157" s="216" t="s">
        <v>82</v>
      </c>
      <c r="AY157" s="18" t="s">
        <v>138</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146</v>
      </c>
      <c r="BM157" s="216" t="s">
        <v>219</v>
      </c>
    </row>
    <row r="158" s="2" customFormat="1">
      <c r="A158" s="39"/>
      <c r="B158" s="40"/>
      <c r="C158" s="41"/>
      <c r="D158" s="218" t="s">
        <v>147</v>
      </c>
      <c r="E158" s="41"/>
      <c r="F158" s="219" t="s">
        <v>218</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147</v>
      </c>
      <c r="AU158" s="18" t="s">
        <v>82</v>
      </c>
    </row>
    <row r="159" s="2" customFormat="1">
      <c r="A159" s="39"/>
      <c r="B159" s="40"/>
      <c r="C159" s="41"/>
      <c r="D159" s="218" t="s">
        <v>157</v>
      </c>
      <c r="E159" s="41"/>
      <c r="F159" s="245" t="s">
        <v>220</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157</v>
      </c>
      <c r="AU159" s="18" t="s">
        <v>82</v>
      </c>
    </row>
    <row r="160" s="2" customFormat="1" ht="24.15" customHeight="1">
      <c r="A160" s="39"/>
      <c r="B160" s="40"/>
      <c r="C160" s="205" t="s">
        <v>221</v>
      </c>
      <c r="D160" s="205" t="s">
        <v>141</v>
      </c>
      <c r="E160" s="206" t="s">
        <v>222</v>
      </c>
      <c r="F160" s="207" t="s">
        <v>223</v>
      </c>
      <c r="G160" s="208" t="s">
        <v>144</v>
      </c>
      <c r="H160" s="209">
        <v>3.6000000000000001</v>
      </c>
      <c r="I160" s="210"/>
      <c r="J160" s="211">
        <f>ROUND(I160*H160,2)</f>
        <v>0</v>
      </c>
      <c r="K160" s="207" t="s">
        <v>145</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146</v>
      </c>
      <c r="AT160" s="216" t="s">
        <v>141</v>
      </c>
      <c r="AU160" s="216" t="s">
        <v>82</v>
      </c>
      <c r="AY160" s="18" t="s">
        <v>138</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146</v>
      </c>
      <c r="BM160" s="216" t="s">
        <v>224</v>
      </c>
    </row>
    <row r="161" s="2" customFormat="1">
      <c r="A161" s="39"/>
      <c r="B161" s="40"/>
      <c r="C161" s="41"/>
      <c r="D161" s="218" t="s">
        <v>147</v>
      </c>
      <c r="E161" s="41"/>
      <c r="F161" s="219" t="s">
        <v>223</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147</v>
      </c>
      <c r="AU161" s="18" t="s">
        <v>82</v>
      </c>
    </row>
    <row r="162" s="2" customFormat="1">
      <c r="A162" s="39"/>
      <c r="B162" s="40"/>
      <c r="C162" s="41"/>
      <c r="D162" s="218" t="s">
        <v>157</v>
      </c>
      <c r="E162" s="41"/>
      <c r="F162" s="245" t="s">
        <v>225</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157</v>
      </c>
      <c r="AU162" s="18" t="s">
        <v>82</v>
      </c>
    </row>
    <row r="163" s="13" customFormat="1">
      <c r="A163" s="13"/>
      <c r="B163" s="223"/>
      <c r="C163" s="224"/>
      <c r="D163" s="218" t="s">
        <v>148</v>
      </c>
      <c r="E163" s="225" t="s">
        <v>19</v>
      </c>
      <c r="F163" s="226" t="s">
        <v>226</v>
      </c>
      <c r="G163" s="224"/>
      <c r="H163" s="227">
        <v>3.6000000000000001</v>
      </c>
      <c r="I163" s="228"/>
      <c r="J163" s="224"/>
      <c r="K163" s="224"/>
      <c r="L163" s="229"/>
      <c r="M163" s="230"/>
      <c r="N163" s="231"/>
      <c r="O163" s="231"/>
      <c r="P163" s="231"/>
      <c r="Q163" s="231"/>
      <c r="R163" s="231"/>
      <c r="S163" s="231"/>
      <c r="T163" s="232"/>
      <c r="U163" s="13"/>
      <c r="V163" s="13"/>
      <c r="W163" s="13"/>
      <c r="X163" s="13"/>
      <c r="Y163" s="13"/>
      <c r="Z163" s="13"/>
      <c r="AA163" s="13"/>
      <c r="AB163" s="13"/>
      <c r="AC163" s="13"/>
      <c r="AD163" s="13"/>
      <c r="AE163" s="13"/>
      <c r="AT163" s="233" t="s">
        <v>148</v>
      </c>
      <c r="AU163" s="233" t="s">
        <v>82</v>
      </c>
      <c r="AV163" s="13" t="s">
        <v>82</v>
      </c>
      <c r="AW163" s="13" t="s">
        <v>31</v>
      </c>
      <c r="AX163" s="13" t="s">
        <v>72</v>
      </c>
      <c r="AY163" s="233" t="s">
        <v>138</v>
      </c>
    </row>
    <row r="164" s="14" customFormat="1">
      <c r="A164" s="14"/>
      <c r="B164" s="234"/>
      <c r="C164" s="235"/>
      <c r="D164" s="218" t="s">
        <v>148</v>
      </c>
      <c r="E164" s="236" t="s">
        <v>19</v>
      </c>
      <c r="F164" s="237" t="s">
        <v>150</v>
      </c>
      <c r="G164" s="235"/>
      <c r="H164" s="238">
        <v>3.6000000000000001</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148</v>
      </c>
      <c r="AU164" s="244" t="s">
        <v>82</v>
      </c>
      <c r="AV164" s="14" t="s">
        <v>146</v>
      </c>
      <c r="AW164" s="14" t="s">
        <v>31</v>
      </c>
      <c r="AX164" s="14" t="s">
        <v>80</v>
      </c>
      <c r="AY164" s="244" t="s">
        <v>138</v>
      </c>
    </row>
    <row r="165" s="2" customFormat="1" ht="21.75" customHeight="1">
      <c r="A165" s="39"/>
      <c r="B165" s="40"/>
      <c r="C165" s="205" t="s">
        <v>182</v>
      </c>
      <c r="D165" s="205" t="s">
        <v>141</v>
      </c>
      <c r="E165" s="206" t="s">
        <v>227</v>
      </c>
      <c r="F165" s="207" t="s">
        <v>228</v>
      </c>
      <c r="G165" s="208" t="s">
        <v>229</v>
      </c>
      <c r="H165" s="209">
        <v>4</v>
      </c>
      <c r="I165" s="210"/>
      <c r="J165" s="211">
        <f>ROUND(I165*H165,2)</f>
        <v>0</v>
      </c>
      <c r="K165" s="207" t="s">
        <v>145</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146</v>
      </c>
      <c r="AT165" s="216" t="s">
        <v>141</v>
      </c>
      <c r="AU165" s="216" t="s">
        <v>82</v>
      </c>
      <c r="AY165" s="18" t="s">
        <v>138</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146</v>
      </c>
      <c r="BM165" s="216" t="s">
        <v>230</v>
      </c>
    </row>
    <row r="166" s="2" customFormat="1">
      <c r="A166" s="39"/>
      <c r="B166" s="40"/>
      <c r="C166" s="41"/>
      <c r="D166" s="218" t="s">
        <v>147</v>
      </c>
      <c r="E166" s="41"/>
      <c r="F166" s="219" t="s">
        <v>228</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147</v>
      </c>
      <c r="AU166" s="18" t="s">
        <v>82</v>
      </c>
    </row>
    <row r="167" s="2" customFormat="1" ht="21.75" customHeight="1">
      <c r="A167" s="39"/>
      <c r="B167" s="40"/>
      <c r="C167" s="205" t="s">
        <v>231</v>
      </c>
      <c r="D167" s="205" t="s">
        <v>141</v>
      </c>
      <c r="E167" s="206" t="s">
        <v>232</v>
      </c>
      <c r="F167" s="207" t="s">
        <v>233</v>
      </c>
      <c r="G167" s="208" t="s">
        <v>144</v>
      </c>
      <c r="H167" s="209">
        <v>89.269999999999996</v>
      </c>
      <c r="I167" s="210"/>
      <c r="J167" s="211">
        <f>ROUND(I167*H167,2)</f>
        <v>0</v>
      </c>
      <c r="K167" s="207" t="s">
        <v>145</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146</v>
      </c>
      <c r="AT167" s="216" t="s">
        <v>141</v>
      </c>
      <c r="AU167" s="216" t="s">
        <v>82</v>
      </c>
      <c r="AY167" s="18" t="s">
        <v>138</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146</v>
      </c>
      <c r="BM167" s="216" t="s">
        <v>234</v>
      </c>
    </row>
    <row r="168" s="2" customFormat="1">
      <c r="A168" s="39"/>
      <c r="B168" s="40"/>
      <c r="C168" s="41"/>
      <c r="D168" s="218" t="s">
        <v>147</v>
      </c>
      <c r="E168" s="41"/>
      <c r="F168" s="219" t="s">
        <v>233</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147</v>
      </c>
      <c r="AU168" s="18" t="s">
        <v>82</v>
      </c>
    </row>
    <row r="169" s="2" customFormat="1">
      <c r="A169" s="39"/>
      <c r="B169" s="40"/>
      <c r="C169" s="41"/>
      <c r="D169" s="218" t="s">
        <v>157</v>
      </c>
      <c r="E169" s="41"/>
      <c r="F169" s="245" t="s">
        <v>235</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82</v>
      </c>
    </row>
    <row r="170" s="2" customFormat="1" ht="24.15" customHeight="1">
      <c r="A170" s="39"/>
      <c r="B170" s="40"/>
      <c r="C170" s="205" t="s">
        <v>191</v>
      </c>
      <c r="D170" s="205" t="s">
        <v>141</v>
      </c>
      <c r="E170" s="206" t="s">
        <v>236</v>
      </c>
      <c r="F170" s="207" t="s">
        <v>237</v>
      </c>
      <c r="G170" s="208" t="s">
        <v>144</v>
      </c>
      <c r="H170" s="209">
        <v>160.00299999999999</v>
      </c>
      <c r="I170" s="210"/>
      <c r="J170" s="211">
        <f>ROUND(I170*H170,2)</f>
        <v>0</v>
      </c>
      <c r="K170" s="207" t="s">
        <v>145</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146</v>
      </c>
      <c r="AT170" s="216" t="s">
        <v>141</v>
      </c>
      <c r="AU170" s="216" t="s">
        <v>82</v>
      </c>
      <c r="AY170" s="18" t="s">
        <v>138</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146</v>
      </c>
      <c r="BM170" s="216" t="s">
        <v>238</v>
      </c>
    </row>
    <row r="171" s="2" customFormat="1">
      <c r="A171" s="39"/>
      <c r="B171" s="40"/>
      <c r="C171" s="41"/>
      <c r="D171" s="218" t="s">
        <v>147</v>
      </c>
      <c r="E171" s="41"/>
      <c r="F171" s="219" t="s">
        <v>237</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147</v>
      </c>
      <c r="AU171" s="18" t="s">
        <v>82</v>
      </c>
    </row>
    <row r="172" s="2" customFormat="1">
      <c r="A172" s="39"/>
      <c r="B172" s="40"/>
      <c r="C172" s="41"/>
      <c r="D172" s="218" t="s">
        <v>157</v>
      </c>
      <c r="E172" s="41"/>
      <c r="F172" s="245" t="s">
        <v>235</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157</v>
      </c>
      <c r="AU172" s="18" t="s">
        <v>82</v>
      </c>
    </row>
    <row r="173" s="2" customFormat="1" ht="21.75" customHeight="1">
      <c r="A173" s="39"/>
      <c r="B173" s="40"/>
      <c r="C173" s="205" t="s">
        <v>7</v>
      </c>
      <c r="D173" s="205" t="s">
        <v>141</v>
      </c>
      <c r="E173" s="206" t="s">
        <v>239</v>
      </c>
      <c r="F173" s="207" t="s">
        <v>240</v>
      </c>
      <c r="G173" s="208" t="s">
        <v>144</v>
      </c>
      <c r="H173" s="209">
        <v>249.273</v>
      </c>
      <c r="I173" s="210"/>
      <c r="J173" s="211">
        <f>ROUND(I173*H173,2)</f>
        <v>0</v>
      </c>
      <c r="K173" s="207" t="s">
        <v>145</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146</v>
      </c>
      <c r="AT173" s="216" t="s">
        <v>141</v>
      </c>
      <c r="AU173" s="216" t="s">
        <v>82</v>
      </c>
      <c r="AY173" s="18" t="s">
        <v>138</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146</v>
      </c>
      <c r="BM173" s="216" t="s">
        <v>241</v>
      </c>
    </row>
    <row r="174" s="2" customFormat="1">
      <c r="A174" s="39"/>
      <c r="B174" s="40"/>
      <c r="C174" s="41"/>
      <c r="D174" s="218" t="s">
        <v>147</v>
      </c>
      <c r="E174" s="41"/>
      <c r="F174" s="219" t="s">
        <v>240</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147</v>
      </c>
      <c r="AU174" s="18" t="s">
        <v>82</v>
      </c>
    </row>
    <row r="175" s="13" customFormat="1">
      <c r="A175" s="13"/>
      <c r="B175" s="223"/>
      <c r="C175" s="224"/>
      <c r="D175" s="218" t="s">
        <v>148</v>
      </c>
      <c r="E175" s="225" t="s">
        <v>19</v>
      </c>
      <c r="F175" s="226" t="s">
        <v>195</v>
      </c>
      <c r="G175" s="224"/>
      <c r="H175" s="227">
        <v>160.00299999999999</v>
      </c>
      <c r="I175" s="228"/>
      <c r="J175" s="224"/>
      <c r="K175" s="224"/>
      <c r="L175" s="229"/>
      <c r="M175" s="230"/>
      <c r="N175" s="231"/>
      <c r="O175" s="231"/>
      <c r="P175" s="231"/>
      <c r="Q175" s="231"/>
      <c r="R175" s="231"/>
      <c r="S175" s="231"/>
      <c r="T175" s="232"/>
      <c r="U175" s="13"/>
      <c r="V175" s="13"/>
      <c r="W175" s="13"/>
      <c r="X175" s="13"/>
      <c r="Y175" s="13"/>
      <c r="Z175" s="13"/>
      <c r="AA175" s="13"/>
      <c r="AB175" s="13"/>
      <c r="AC175" s="13"/>
      <c r="AD175" s="13"/>
      <c r="AE175" s="13"/>
      <c r="AT175" s="233" t="s">
        <v>148</v>
      </c>
      <c r="AU175" s="233" t="s">
        <v>82</v>
      </c>
      <c r="AV175" s="13" t="s">
        <v>82</v>
      </c>
      <c r="AW175" s="13" t="s">
        <v>31</v>
      </c>
      <c r="AX175" s="13" t="s">
        <v>72</v>
      </c>
      <c r="AY175" s="233" t="s">
        <v>138</v>
      </c>
    </row>
    <row r="176" s="13" customFormat="1">
      <c r="A176" s="13"/>
      <c r="B176" s="223"/>
      <c r="C176" s="224"/>
      <c r="D176" s="218" t="s">
        <v>148</v>
      </c>
      <c r="E176" s="225" t="s">
        <v>19</v>
      </c>
      <c r="F176" s="226" t="s">
        <v>242</v>
      </c>
      <c r="G176" s="224"/>
      <c r="H176" s="227">
        <v>89.269999999999996</v>
      </c>
      <c r="I176" s="228"/>
      <c r="J176" s="224"/>
      <c r="K176" s="224"/>
      <c r="L176" s="229"/>
      <c r="M176" s="230"/>
      <c r="N176" s="231"/>
      <c r="O176" s="231"/>
      <c r="P176" s="231"/>
      <c r="Q176" s="231"/>
      <c r="R176" s="231"/>
      <c r="S176" s="231"/>
      <c r="T176" s="232"/>
      <c r="U176" s="13"/>
      <c r="V176" s="13"/>
      <c r="W176" s="13"/>
      <c r="X176" s="13"/>
      <c r="Y176" s="13"/>
      <c r="Z176" s="13"/>
      <c r="AA176" s="13"/>
      <c r="AB176" s="13"/>
      <c r="AC176" s="13"/>
      <c r="AD176" s="13"/>
      <c r="AE176" s="13"/>
      <c r="AT176" s="233" t="s">
        <v>148</v>
      </c>
      <c r="AU176" s="233" t="s">
        <v>82</v>
      </c>
      <c r="AV176" s="13" t="s">
        <v>82</v>
      </c>
      <c r="AW176" s="13" t="s">
        <v>31</v>
      </c>
      <c r="AX176" s="13" t="s">
        <v>72</v>
      </c>
      <c r="AY176" s="233" t="s">
        <v>138</v>
      </c>
    </row>
    <row r="177" s="14" customFormat="1">
      <c r="A177" s="14"/>
      <c r="B177" s="234"/>
      <c r="C177" s="235"/>
      <c r="D177" s="218" t="s">
        <v>148</v>
      </c>
      <c r="E177" s="236" t="s">
        <v>19</v>
      </c>
      <c r="F177" s="237" t="s">
        <v>150</v>
      </c>
      <c r="G177" s="235"/>
      <c r="H177" s="238">
        <v>249.27299999999997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148</v>
      </c>
      <c r="AU177" s="244" t="s">
        <v>82</v>
      </c>
      <c r="AV177" s="14" t="s">
        <v>146</v>
      </c>
      <c r="AW177" s="14" t="s">
        <v>31</v>
      </c>
      <c r="AX177" s="14" t="s">
        <v>80</v>
      </c>
      <c r="AY177" s="244" t="s">
        <v>138</v>
      </c>
    </row>
    <row r="178" s="2" customFormat="1" ht="24.15" customHeight="1">
      <c r="A178" s="39"/>
      <c r="B178" s="40"/>
      <c r="C178" s="205" t="s">
        <v>199</v>
      </c>
      <c r="D178" s="205" t="s">
        <v>141</v>
      </c>
      <c r="E178" s="206" t="s">
        <v>243</v>
      </c>
      <c r="F178" s="207" t="s">
        <v>244</v>
      </c>
      <c r="G178" s="208" t="s">
        <v>144</v>
      </c>
      <c r="H178" s="209">
        <v>1.109</v>
      </c>
      <c r="I178" s="210"/>
      <c r="J178" s="211">
        <f>ROUND(I178*H178,2)</f>
        <v>0</v>
      </c>
      <c r="K178" s="207" t="s">
        <v>145</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146</v>
      </c>
      <c r="AT178" s="216" t="s">
        <v>141</v>
      </c>
      <c r="AU178" s="216" t="s">
        <v>82</v>
      </c>
      <c r="AY178" s="18" t="s">
        <v>138</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146</v>
      </c>
      <c r="BM178" s="216" t="s">
        <v>245</v>
      </c>
    </row>
    <row r="179" s="2" customFormat="1">
      <c r="A179" s="39"/>
      <c r="B179" s="40"/>
      <c r="C179" s="41"/>
      <c r="D179" s="218" t="s">
        <v>147</v>
      </c>
      <c r="E179" s="41"/>
      <c r="F179" s="219" t="s">
        <v>244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147</v>
      </c>
      <c r="AU179" s="18" t="s">
        <v>82</v>
      </c>
    </row>
    <row r="180" s="2" customFormat="1">
      <c r="A180" s="39"/>
      <c r="B180" s="40"/>
      <c r="C180" s="41"/>
      <c r="D180" s="218" t="s">
        <v>157</v>
      </c>
      <c r="E180" s="41"/>
      <c r="F180" s="245" t="s">
        <v>246</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157</v>
      </c>
      <c r="AU180" s="18" t="s">
        <v>82</v>
      </c>
    </row>
    <row r="181" s="13" customFormat="1">
      <c r="A181" s="13"/>
      <c r="B181" s="223"/>
      <c r="C181" s="224"/>
      <c r="D181" s="218" t="s">
        <v>148</v>
      </c>
      <c r="E181" s="225" t="s">
        <v>19</v>
      </c>
      <c r="F181" s="226" t="s">
        <v>247</v>
      </c>
      <c r="G181" s="224"/>
      <c r="H181" s="227">
        <v>1.109</v>
      </c>
      <c r="I181" s="228"/>
      <c r="J181" s="224"/>
      <c r="K181" s="224"/>
      <c r="L181" s="229"/>
      <c r="M181" s="230"/>
      <c r="N181" s="231"/>
      <c r="O181" s="231"/>
      <c r="P181" s="231"/>
      <c r="Q181" s="231"/>
      <c r="R181" s="231"/>
      <c r="S181" s="231"/>
      <c r="T181" s="232"/>
      <c r="U181" s="13"/>
      <c r="V181" s="13"/>
      <c r="W181" s="13"/>
      <c r="X181" s="13"/>
      <c r="Y181" s="13"/>
      <c r="Z181" s="13"/>
      <c r="AA181" s="13"/>
      <c r="AB181" s="13"/>
      <c r="AC181" s="13"/>
      <c r="AD181" s="13"/>
      <c r="AE181" s="13"/>
      <c r="AT181" s="233" t="s">
        <v>148</v>
      </c>
      <c r="AU181" s="233" t="s">
        <v>82</v>
      </c>
      <c r="AV181" s="13" t="s">
        <v>82</v>
      </c>
      <c r="AW181" s="13" t="s">
        <v>31</v>
      </c>
      <c r="AX181" s="13" t="s">
        <v>72</v>
      </c>
      <c r="AY181" s="233" t="s">
        <v>138</v>
      </c>
    </row>
    <row r="182" s="14" customFormat="1">
      <c r="A182" s="14"/>
      <c r="B182" s="234"/>
      <c r="C182" s="235"/>
      <c r="D182" s="218" t="s">
        <v>148</v>
      </c>
      <c r="E182" s="236" t="s">
        <v>19</v>
      </c>
      <c r="F182" s="237" t="s">
        <v>150</v>
      </c>
      <c r="G182" s="235"/>
      <c r="H182" s="238">
        <v>1.109</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148</v>
      </c>
      <c r="AU182" s="244" t="s">
        <v>82</v>
      </c>
      <c r="AV182" s="14" t="s">
        <v>146</v>
      </c>
      <c r="AW182" s="14" t="s">
        <v>31</v>
      </c>
      <c r="AX182" s="14" t="s">
        <v>80</v>
      </c>
      <c r="AY182" s="244" t="s">
        <v>138</v>
      </c>
    </row>
    <row r="183" s="12" customFormat="1" ht="22.8" customHeight="1">
      <c r="A183" s="12"/>
      <c r="B183" s="189"/>
      <c r="C183" s="190"/>
      <c r="D183" s="191" t="s">
        <v>71</v>
      </c>
      <c r="E183" s="203" t="s">
        <v>248</v>
      </c>
      <c r="F183" s="203" t="s">
        <v>249</v>
      </c>
      <c r="G183" s="190"/>
      <c r="H183" s="190"/>
      <c r="I183" s="193"/>
      <c r="J183" s="204">
        <f>BK183</f>
        <v>0</v>
      </c>
      <c r="K183" s="190"/>
      <c r="L183" s="195"/>
      <c r="M183" s="196"/>
      <c r="N183" s="197"/>
      <c r="O183" s="197"/>
      <c r="P183" s="198">
        <f>SUM(P184:P205)</f>
        <v>0</v>
      </c>
      <c r="Q183" s="197"/>
      <c r="R183" s="198">
        <f>SUM(R184:R205)</f>
        <v>0</v>
      </c>
      <c r="S183" s="197"/>
      <c r="T183" s="199">
        <f>SUM(T184:T205)</f>
        <v>0</v>
      </c>
      <c r="U183" s="12"/>
      <c r="V183" s="12"/>
      <c r="W183" s="12"/>
      <c r="X183" s="12"/>
      <c r="Y183" s="12"/>
      <c r="Z183" s="12"/>
      <c r="AA183" s="12"/>
      <c r="AB183" s="12"/>
      <c r="AC183" s="12"/>
      <c r="AD183" s="12"/>
      <c r="AE183" s="12"/>
      <c r="AR183" s="200" t="s">
        <v>80</v>
      </c>
      <c r="AT183" s="201" t="s">
        <v>71</v>
      </c>
      <c r="AU183" s="201" t="s">
        <v>80</v>
      </c>
      <c r="AY183" s="200" t="s">
        <v>138</v>
      </c>
      <c r="BK183" s="202">
        <f>SUM(BK184:BK205)</f>
        <v>0</v>
      </c>
    </row>
    <row r="184" s="2" customFormat="1" ht="24.15" customHeight="1">
      <c r="A184" s="39"/>
      <c r="B184" s="40"/>
      <c r="C184" s="205" t="s">
        <v>250</v>
      </c>
      <c r="D184" s="205" t="s">
        <v>141</v>
      </c>
      <c r="E184" s="206" t="s">
        <v>251</v>
      </c>
      <c r="F184" s="207" t="s">
        <v>252</v>
      </c>
      <c r="G184" s="208" t="s">
        <v>253</v>
      </c>
      <c r="H184" s="209">
        <v>4.2350000000000003</v>
      </c>
      <c r="I184" s="210"/>
      <c r="J184" s="211">
        <f>ROUND(I184*H184,2)</f>
        <v>0</v>
      </c>
      <c r="K184" s="207" t="s">
        <v>145</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146</v>
      </c>
      <c r="AT184" s="216" t="s">
        <v>141</v>
      </c>
      <c r="AU184" s="216" t="s">
        <v>82</v>
      </c>
      <c r="AY184" s="18" t="s">
        <v>138</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146</v>
      </c>
      <c r="BM184" s="216" t="s">
        <v>254</v>
      </c>
    </row>
    <row r="185" s="2" customFormat="1">
      <c r="A185" s="39"/>
      <c r="B185" s="40"/>
      <c r="C185" s="41"/>
      <c r="D185" s="218" t="s">
        <v>147</v>
      </c>
      <c r="E185" s="41"/>
      <c r="F185" s="219" t="s">
        <v>252</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147</v>
      </c>
      <c r="AU185" s="18" t="s">
        <v>82</v>
      </c>
    </row>
    <row r="186" s="2" customFormat="1">
      <c r="A186" s="39"/>
      <c r="B186" s="40"/>
      <c r="C186" s="41"/>
      <c r="D186" s="218" t="s">
        <v>157</v>
      </c>
      <c r="E186" s="41"/>
      <c r="F186" s="245" t="s">
        <v>255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157</v>
      </c>
      <c r="AU186" s="18" t="s">
        <v>82</v>
      </c>
    </row>
    <row r="187" s="2" customFormat="1" ht="33" customHeight="1">
      <c r="A187" s="39"/>
      <c r="B187" s="40"/>
      <c r="C187" s="205" t="s">
        <v>203</v>
      </c>
      <c r="D187" s="205" t="s">
        <v>141</v>
      </c>
      <c r="E187" s="206" t="s">
        <v>256</v>
      </c>
      <c r="F187" s="207" t="s">
        <v>257</v>
      </c>
      <c r="G187" s="208" t="s">
        <v>253</v>
      </c>
      <c r="H187" s="209">
        <v>8.4700000000000006</v>
      </c>
      <c r="I187" s="210"/>
      <c r="J187" s="211">
        <f>ROUND(I187*H187,2)</f>
        <v>0</v>
      </c>
      <c r="K187" s="207" t="s">
        <v>145</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146</v>
      </c>
      <c r="AT187" s="216" t="s">
        <v>141</v>
      </c>
      <c r="AU187" s="216" t="s">
        <v>82</v>
      </c>
      <c r="AY187" s="18" t="s">
        <v>138</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146</v>
      </c>
      <c r="BM187" s="216" t="s">
        <v>258</v>
      </c>
    </row>
    <row r="188" s="2" customFormat="1">
      <c r="A188" s="39"/>
      <c r="B188" s="40"/>
      <c r="C188" s="41"/>
      <c r="D188" s="218" t="s">
        <v>147</v>
      </c>
      <c r="E188" s="41"/>
      <c r="F188" s="219" t="s">
        <v>257</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147</v>
      </c>
      <c r="AU188" s="18" t="s">
        <v>82</v>
      </c>
    </row>
    <row r="189" s="2" customFormat="1">
      <c r="A189" s="39"/>
      <c r="B189" s="40"/>
      <c r="C189" s="41"/>
      <c r="D189" s="218" t="s">
        <v>157</v>
      </c>
      <c r="E189" s="41"/>
      <c r="F189" s="245" t="s">
        <v>255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82</v>
      </c>
    </row>
    <row r="190" s="13" customFormat="1">
      <c r="A190" s="13"/>
      <c r="B190" s="223"/>
      <c r="C190" s="224"/>
      <c r="D190" s="218" t="s">
        <v>148</v>
      </c>
      <c r="E190" s="225" t="s">
        <v>19</v>
      </c>
      <c r="F190" s="226" t="s">
        <v>259</v>
      </c>
      <c r="G190" s="224"/>
      <c r="H190" s="227">
        <v>8.4700000000000006</v>
      </c>
      <c r="I190" s="228"/>
      <c r="J190" s="224"/>
      <c r="K190" s="224"/>
      <c r="L190" s="229"/>
      <c r="M190" s="230"/>
      <c r="N190" s="231"/>
      <c r="O190" s="231"/>
      <c r="P190" s="231"/>
      <c r="Q190" s="231"/>
      <c r="R190" s="231"/>
      <c r="S190" s="231"/>
      <c r="T190" s="232"/>
      <c r="U190" s="13"/>
      <c r="V190" s="13"/>
      <c r="W190" s="13"/>
      <c r="X190" s="13"/>
      <c r="Y190" s="13"/>
      <c r="Z190" s="13"/>
      <c r="AA190" s="13"/>
      <c r="AB190" s="13"/>
      <c r="AC190" s="13"/>
      <c r="AD190" s="13"/>
      <c r="AE190" s="13"/>
      <c r="AT190" s="233" t="s">
        <v>148</v>
      </c>
      <c r="AU190" s="233" t="s">
        <v>82</v>
      </c>
      <c r="AV190" s="13" t="s">
        <v>82</v>
      </c>
      <c r="AW190" s="13" t="s">
        <v>31</v>
      </c>
      <c r="AX190" s="13" t="s">
        <v>72</v>
      </c>
      <c r="AY190" s="233" t="s">
        <v>138</v>
      </c>
    </row>
    <row r="191" s="14" customFormat="1">
      <c r="A191" s="14"/>
      <c r="B191" s="234"/>
      <c r="C191" s="235"/>
      <c r="D191" s="218" t="s">
        <v>148</v>
      </c>
      <c r="E191" s="236" t="s">
        <v>19</v>
      </c>
      <c r="F191" s="237" t="s">
        <v>150</v>
      </c>
      <c r="G191" s="235"/>
      <c r="H191" s="238">
        <v>8.4700000000000006</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148</v>
      </c>
      <c r="AU191" s="244" t="s">
        <v>82</v>
      </c>
      <c r="AV191" s="14" t="s">
        <v>146</v>
      </c>
      <c r="AW191" s="14" t="s">
        <v>31</v>
      </c>
      <c r="AX191" s="14" t="s">
        <v>80</v>
      </c>
      <c r="AY191" s="244" t="s">
        <v>138</v>
      </c>
    </row>
    <row r="192" s="2" customFormat="1" ht="21.75" customHeight="1">
      <c r="A192" s="39"/>
      <c r="B192" s="40"/>
      <c r="C192" s="205" t="s">
        <v>260</v>
      </c>
      <c r="D192" s="205" t="s">
        <v>141</v>
      </c>
      <c r="E192" s="206" t="s">
        <v>261</v>
      </c>
      <c r="F192" s="207" t="s">
        <v>262</v>
      </c>
      <c r="G192" s="208" t="s">
        <v>253</v>
      </c>
      <c r="H192" s="209">
        <v>4.2350000000000003</v>
      </c>
      <c r="I192" s="210"/>
      <c r="J192" s="211">
        <f>ROUND(I192*H192,2)</f>
        <v>0</v>
      </c>
      <c r="K192" s="207" t="s">
        <v>145</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146</v>
      </c>
      <c r="AT192" s="216" t="s">
        <v>141</v>
      </c>
      <c r="AU192" s="216" t="s">
        <v>82</v>
      </c>
      <c r="AY192" s="18" t="s">
        <v>138</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146</v>
      </c>
      <c r="BM192" s="216" t="s">
        <v>263</v>
      </c>
    </row>
    <row r="193" s="2" customFormat="1">
      <c r="A193" s="39"/>
      <c r="B193" s="40"/>
      <c r="C193" s="41"/>
      <c r="D193" s="218" t="s">
        <v>147</v>
      </c>
      <c r="E193" s="41"/>
      <c r="F193" s="219" t="s">
        <v>262</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147</v>
      </c>
      <c r="AU193" s="18" t="s">
        <v>82</v>
      </c>
    </row>
    <row r="194" s="2" customFormat="1">
      <c r="A194" s="39"/>
      <c r="B194" s="40"/>
      <c r="C194" s="41"/>
      <c r="D194" s="218" t="s">
        <v>157</v>
      </c>
      <c r="E194" s="41"/>
      <c r="F194" s="245" t="s">
        <v>264</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82</v>
      </c>
    </row>
    <row r="195" s="2" customFormat="1" ht="24.15" customHeight="1">
      <c r="A195" s="39"/>
      <c r="B195" s="40"/>
      <c r="C195" s="205" t="s">
        <v>208</v>
      </c>
      <c r="D195" s="205" t="s">
        <v>141</v>
      </c>
      <c r="E195" s="206" t="s">
        <v>265</v>
      </c>
      <c r="F195" s="207" t="s">
        <v>266</v>
      </c>
      <c r="G195" s="208" t="s">
        <v>253</v>
      </c>
      <c r="H195" s="209">
        <v>42.350000000000001</v>
      </c>
      <c r="I195" s="210"/>
      <c r="J195" s="211">
        <f>ROUND(I195*H195,2)</f>
        <v>0</v>
      </c>
      <c r="K195" s="207" t="s">
        <v>145</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146</v>
      </c>
      <c r="AT195" s="216" t="s">
        <v>141</v>
      </c>
      <c r="AU195" s="216" t="s">
        <v>82</v>
      </c>
      <c r="AY195" s="18" t="s">
        <v>138</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146</v>
      </c>
      <c r="BM195" s="216" t="s">
        <v>267</v>
      </c>
    </row>
    <row r="196" s="2" customFormat="1">
      <c r="A196" s="39"/>
      <c r="B196" s="40"/>
      <c r="C196" s="41"/>
      <c r="D196" s="218" t="s">
        <v>147</v>
      </c>
      <c r="E196" s="41"/>
      <c r="F196" s="219" t="s">
        <v>266</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147</v>
      </c>
      <c r="AU196" s="18" t="s">
        <v>82</v>
      </c>
    </row>
    <row r="197" s="2" customFormat="1">
      <c r="A197" s="39"/>
      <c r="B197" s="40"/>
      <c r="C197" s="41"/>
      <c r="D197" s="218" t="s">
        <v>157</v>
      </c>
      <c r="E197" s="41"/>
      <c r="F197" s="245" t="s">
        <v>264</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157</v>
      </c>
      <c r="AU197" s="18" t="s">
        <v>82</v>
      </c>
    </row>
    <row r="198" s="13" customFormat="1">
      <c r="A198" s="13"/>
      <c r="B198" s="223"/>
      <c r="C198" s="224"/>
      <c r="D198" s="218" t="s">
        <v>148</v>
      </c>
      <c r="E198" s="225" t="s">
        <v>19</v>
      </c>
      <c r="F198" s="226" t="s">
        <v>268</v>
      </c>
      <c r="G198" s="224"/>
      <c r="H198" s="227">
        <v>42.350000000000001</v>
      </c>
      <c r="I198" s="228"/>
      <c r="J198" s="224"/>
      <c r="K198" s="224"/>
      <c r="L198" s="229"/>
      <c r="M198" s="230"/>
      <c r="N198" s="231"/>
      <c r="O198" s="231"/>
      <c r="P198" s="231"/>
      <c r="Q198" s="231"/>
      <c r="R198" s="231"/>
      <c r="S198" s="231"/>
      <c r="T198" s="232"/>
      <c r="U198" s="13"/>
      <c r="V198" s="13"/>
      <c r="W198" s="13"/>
      <c r="X198" s="13"/>
      <c r="Y198" s="13"/>
      <c r="Z198" s="13"/>
      <c r="AA198" s="13"/>
      <c r="AB198" s="13"/>
      <c r="AC198" s="13"/>
      <c r="AD198" s="13"/>
      <c r="AE198" s="13"/>
      <c r="AT198" s="233" t="s">
        <v>148</v>
      </c>
      <c r="AU198" s="233" t="s">
        <v>82</v>
      </c>
      <c r="AV198" s="13" t="s">
        <v>82</v>
      </c>
      <c r="AW198" s="13" t="s">
        <v>31</v>
      </c>
      <c r="AX198" s="13" t="s">
        <v>72</v>
      </c>
      <c r="AY198" s="233" t="s">
        <v>138</v>
      </c>
    </row>
    <row r="199" s="14" customFormat="1">
      <c r="A199" s="14"/>
      <c r="B199" s="234"/>
      <c r="C199" s="235"/>
      <c r="D199" s="218" t="s">
        <v>148</v>
      </c>
      <c r="E199" s="236" t="s">
        <v>19</v>
      </c>
      <c r="F199" s="237" t="s">
        <v>150</v>
      </c>
      <c r="G199" s="235"/>
      <c r="H199" s="238">
        <v>42.350000000000001</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148</v>
      </c>
      <c r="AU199" s="244" t="s">
        <v>82</v>
      </c>
      <c r="AV199" s="14" t="s">
        <v>146</v>
      </c>
      <c r="AW199" s="14" t="s">
        <v>31</v>
      </c>
      <c r="AX199" s="14" t="s">
        <v>80</v>
      </c>
      <c r="AY199" s="244" t="s">
        <v>138</v>
      </c>
    </row>
    <row r="200" s="2" customFormat="1" ht="24.15" customHeight="1">
      <c r="A200" s="39"/>
      <c r="B200" s="40"/>
      <c r="C200" s="205" t="s">
        <v>269</v>
      </c>
      <c r="D200" s="205" t="s">
        <v>141</v>
      </c>
      <c r="E200" s="206" t="s">
        <v>270</v>
      </c>
      <c r="F200" s="207" t="s">
        <v>271</v>
      </c>
      <c r="G200" s="208" t="s">
        <v>253</v>
      </c>
      <c r="H200" s="209">
        <v>4.2350000000000003</v>
      </c>
      <c r="I200" s="210"/>
      <c r="J200" s="211">
        <f>ROUND(I200*H200,2)</f>
        <v>0</v>
      </c>
      <c r="K200" s="207" t="s">
        <v>145</v>
      </c>
      <c r="L200" s="45"/>
      <c r="M200" s="212" t="s">
        <v>19</v>
      </c>
      <c r="N200" s="213" t="s">
        <v>43</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146</v>
      </c>
      <c r="AT200" s="216" t="s">
        <v>141</v>
      </c>
      <c r="AU200" s="216" t="s">
        <v>82</v>
      </c>
      <c r="AY200" s="18" t="s">
        <v>138</v>
      </c>
      <c r="BE200" s="217">
        <f>IF(N200="základní",J200,0)</f>
        <v>0</v>
      </c>
      <c r="BF200" s="217">
        <f>IF(N200="snížená",J200,0)</f>
        <v>0</v>
      </c>
      <c r="BG200" s="217">
        <f>IF(N200="zákl. přenesená",J200,0)</f>
        <v>0</v>
      </c>
      <c r="BH200" s="217">
        <f>IF(N200="sníž. přenesená",J200,0)</f>
        <v>0</v>
      </c>
      <c r="BI200" s="217">
        <f>IF(N200="nulová",J200,0)</f>
        <v>0</v>
      </c>
      <c r="BJ200" s="18" t="s">
        <v>80</v>
      </c>
      <c r="BK200" s="217">
        <f>ROUND(I200*H200,2)</f>
        <v>0</v>
      </c>
      <c r="BL200" s="18" t="s">
        <v>146</v>
      </c>
      <c r="BM200" s="216" t="s">
        <v>272</v>
      </c>
    </row>
    <row r="201" s="2" customFormat="1">
      <c r="A201" s="39"/>
      <c r="B201" s="40"/>
      <c r="C201" s="41"/>
      <c r="D201" s="218" t="s">
        <v>147</v>
      </c>
      <c r="E201" s="41"/>
      <c r="F201" s="219" t="s">
        <v>271</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147</v>
      </c>
      <c r="AU201" s="18" t="s">
        <v>82</v>
      </c>
    </row>
    <row r="202" s="2" customFormat="1">
      <c r="A202" s="39"/>
      <c r="B202" s="40"/>
      <c r="C202" s="41"/>
      <c r="D202" s="218" t="s">
        <v>157</v>
      </c>
      <c r="E202" s="41"/>
      <c r="F202" s="245" t="s">
        <v>273</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157</v>
      </c>
      <c r="AU202" s="18" t="s">
        <v>82</v>
      </c>
    </row>
    <row r="203" s="2" customFormat="1" ht="33" customHeight="1">
      <c r="A203" s="39"/>
      <c r="B203" s="40"/>
      <c r="C203" s="205" t="s">
        <v>211</v>
      </c>
      <c r="D203" s="205" t="s">
        <v>141</v>
      </c>
      <c r="E203" s="206" t="s">
        <v>274</v>
      </c>
      <c r="F203" s="207" t="s">
        <v>275</v>
      </c>
      <c r="G203" s="208" t="s">
        <v>253</v>
      </c>
      <c r="H203" s="209">
        <v>7.4580000000000002</v>
      </c>
      <c r="I203" s="210"/>
      <c r="J203" s="211">
        <f>ROUND(I203*H203,2)</f>
        <v>0</v>
      </c>
      <c r="K203" s="207" t="s">
        <v>145</v>
      </c>
      <c r="L203" s="45"/>
      <c r="M203" s="212" t="s">
        <v>19</v>
      </c>
      <c r="N203" s="213" t="s">
        <v>43</v>
      </c>
      <c r="O203" s="85"/>
      <c r="P203" s="214">
        <f>O203*H203</f>
        <v>0</v>
      </c>
      <c r="Q203" s="214">
        <v>0</v>
      </c>
      <c r="R203" s="214">
        <f>Q203*H203</f>
        <v>0</v>
      </c>
      <c r="S203" s="214">
        <v>0</v>
      </c>
      <c r="T203" s="215">
        <f>S203*H203</f>
        <v>0</v>
      </c>
      <c r="U203" s="39"/>
      <c r="V203" s="39"/>
      <c r="W203" s="39"/>
      <c r="X203" s="39"/>
      <c r="Y203" s="39"/>
      <c r="Z203" s="39"/>
      <c r="AA203" s="39"/>
      <c r="AB203" s="39"/>
      <c r="AC203" s="39"/>
      <c r="AD203" s="39"/>
      <c r="AE203" s="39"/>
      <c r="AR203" s="216" t="s">
        <v>146</v>
      </c>
      <c r="AT203" s="216" t="s">
        <v>141</v>
      </c>
      <c r="AU203" s="216" t="s">
        <v>82</v>
      </c>
      <c r="AY203" s="18" t="s">
        <v>138</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146</v>
      </c>
      <c r="BM203" s="216" t="s">
        <v>276</v>
      </c>
    </row>
    <row r="204" s="2" customFormat="1">
      <c r="A204" s="39"/>
      <c r="B204" s="40"/>
      <c r="C204" s="41"/>
      <c r="D204" s="218" t="s">
        <v>147</v>
      </c>
      <c r="E204" s="41"/>
      <c r="F204" s="219" t="s">
        <v>275</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147</v>
      </c>
      <c r="AU204" s="18" t="s">
        <v>82</v>
      </c>
    </row>
    <row r="205" s="2" customFormat="1">
      <c r="A205" s="39"/>
      <c r="B205" s="40"/>
      <c r="C205" s="41"/>
      <c r="D205" s="218" t="s">
        <v>157</v>
      </c>
      <c r="E205" s="41"/>
      <c r="F205" s="245" t="s">
        <v>277</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157</v>
      </c>
      <c r="AU205" s="18" t="s">
        <v>82</v>
      </c>
    </row>
    <row r="206" s="12" customFormat="1" ht="25.92" customHeight="1">
      <c r="A206" s="12"/>
      <c r="B206" s="189"/>
      <c r="C206" s="190"/>
      <c r="D206" s="191" t="s">
        <v>71</v>
      </c>
      <c r="E206" s="192" t="s">
        <v>278</v>
      </c>
      <c r="F206" s="192" t="s">
        <v>279</v>
      </c>
      <c r="G206" s="190"/>
      <c r="H206" s="190"/>
      <c r="I206" s="193"/>
      <c r="J206" s="194">
        <f>BK206</f>
        <v>0</v>
      </c>
      <c r="K206" s="190"/>
      <c r="L206" s="195"/>
      <c r="M206" s="196"/>
      <c r="N206" s="197"/>
      <c r="O206" s="197"/>
      <c r="P206" s="198">
        <f>P207+P224+P249+P257+P284+P295+P330+P339+P386+P417+P456</f>
        <v>0</v>
      </c>
      <c r="Q206" s="197"/>
      <c r="R206" s="198">
        <f>R207+R224+R249+R257+R284+R295+R330+R339+R386+R417+R456</f>
        <v>0</v>
      </c>
      <c r="S206" s="197"/>
      <c r="T206" s="199">
        <f>T207+T224+T249+T257+T284+T295+T330+T339+T386+T417+T456</f>
        <v>0</v>
      </c>
      <c r="U206" s="12"/>
      <c r="V206" s="12"/>
      <c r="W206" s="12"/>
      <c r="X206" s="12"/>
      <c r="Y206" s="12"/>
      <c r="Z206" s="12"/>
      <c r="AA206" s="12"/>
      <c r="AB206" s="12"/>
      <c r="AC206" s="12"/>
      <c r="AD206" s="12"/>
      <c r="AE206" s="12"/>
      <c r="AR206" s="200" t="s">
        <v>82</v>
      </c>
      <c r="AT206" s="201" t="s">
        <v>71</v>
      </c>
      <c r="AU206" s="201" t="s">
        <v>72</v>
      </c>
      <c r="AY206" s="200" t="s">
        <v>138</v>
      </c>
      <c r="BK206" s="202">
        <f>BK207+BK224+BK249+BK257+BK284+BK295+BK330+BK339+BK386+BK417+BK456</f>
        <v>0</v>
      </c>
    </row>
    <row r="207" s="12" customFormat="1" ht="22.8" customHeight="1">
      <c r="A207" s="12"/>
      <c r="B207" s="189"/>
      <c r="C207" s="190"/>
      <c r="D207" s="191" t="s">
        <v>71</v>
      </c>
      <c r="E207" s="203" t="s">
        <v>280</v>
      </c>
      <c r="F207" s="203" t="s">
        <v>281</v>
      </c>
      <c r="G207" s="190"/>
      <c r="H207" s="190"/>
      <c r="I207" s="193"/>
      <c r="J207" s="204">
        <f>BK207</f>
        <v>0</v>
      </c>
      <c r="K207" s="190"/>
      <c r="L207" s="195"/>
      <c r="M207" s="196"/>
      <c r="N207" s="197"/>
      <c r="O207" s="197"/>
      <c r="P207" s="198">
        <f>SUM(P208:P223)</f>
        <v>0</v>
      </c>
      <c r="Q207" s="197"/>
      <c r="R207" s="198">
        <f>SUM(R208:R223)</f>
        <v>0</v>
      </c>
      <c r="S207" s="197"/>
      <c r="T207" s="199">
        <f>SUM(T208:T223)</f>
        <v>0</v>
      </c>
      <c r="U207" s="12"/>
      <c r="V207" s="12"/>
      <c r="W207" s="12"/>
      <c r="X207" s="12"/>
      <c r="Y207" s="12"/>
      <c r="Z207" s="12"/>
      <c r="AA207" s="12"/>
      <c r="AB207" s="12"/>
      <c r="AC207" s="12"/>
      <c r="AD207" s="12"/>
      <c r="AE207" s="12"/>
      <c r="AR207" s="200" t="s">
        <v>82</v>
      </c>
      <c r="AT207" s="201" t="s">
        <v>71</v>
      </c>
      <c r="AU207" s="201" t="s">
        <v>80</v>
      </c>
      <c r="AY207" s="200" t="s">
        <v>138</v>
      </c>
      <c r="BK207" s="202">
        <f>SUM(BK208:BK223)</f>
        <v>0</v>
      </c>
    </row>
    <row r="208" s="2" customFormat="1" ht="16.5" customHeight="1">
      <c r="A208" s="39"/>
      <c r="B208" s="40"/>
      <c r="C208" s="205" t="s">
        <v>282</v>
      </c>
      <c r="D208" s="205" t="s">
        <v>141</v>
      </c>
      <c r="E208" s="206" t="s">
        <v>283</v>
      </c>
      <c r="F208" s="207" t="s">
        <v>284</v>
      </c>
      <c r="G208" s="208" t="s">
        <v>229</v>
      </c>
      <c r="H208" s="209">
        <v>2</v>
      </c>
      <c r="I208" s="210"/>
      <c r="J208" s="211">
        <f>ROUND(I208*H208,2)</f>
        <v>0</v>
      </c>
      <c r="K208" s="207" t="s">
        <v>145</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177</v>
      </c>
      <c r="AT208" s="216" t="s">
        <v>141</v>
      </c>
      <c r="AU208" s="216" t="s">
        <v>82</v>
      </c>
      <c r="AY208" s="18" t="s">
        <v>138</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177</v>
      </c>
      <c r="BM208" s="216" t="s">
        <v>285</v>
      </c>
    </row>
    <row r="209" s="2" customFormat="1">
      <c r="A209" s="39"/>
      <c r="B209" s="40"/>
      <c r="C209" s="41"/>
      <c r="D209" s="218" t="s">
        <v>147</v>
      </c>
      <c r="E209" s="41"/>
      <c r="F209" s="219" t="s">
        <v>284</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147</v>
      </c>
      <c r="AU209" s="18" t="s">
        <v>82</v>
      </c>
    </row>
    <row r="210" s="2" customFormat="1">
      <c r="A210" s="39"/>
      <c r="B210" s="40"/>
      <c r="C210" s="41"/>
      <c r="D210" s="218" t="s">
        <v>157</v>
      </c>
      <c r="E210" s="41"/>
      <c r="F210" s="245" t="s">
        <v>286</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157</v>
      </c>
      <c r="AU210" s="18" t="s">
        <v>82</v>
      </c>
    </row>
    <row r="211" s="2" customFormat="1" ht="16.5" customHeight="1">
      <c r="A211" s="39"/>
      <c r="B211" s="40"/>
      <c r="C211" s="205" t="s">
        <v>215</v>
      </c>
      <c r="D211" s="205" t="s">
        <v>141</v>
      </c>
      <c r="E211" s="206" t="s">
        <v>287</v>
      </c>
      <c r="F211" s="207" t="s">
        <v>288</v>
      </c>
      <c r="G211" s="208" t="s">
        <v>207</v>
      </c>
      <c r="H211" s="209">
        <v>2</v>
      </c>
      <c r="I211" s="210"/>
      <c r="J211" s="211">
        <f>ROUND(I211*H211,2)</f>
        <v>0</v>
      </c>
      <c r="K211" s="207" t="s">
        <v>145</v>
      </c>
      <c r="L211" s="45"/>
      <c r="M211" s="212" t="s">
        <v>19</v>
      </c>
      <c r="N211" s="213" t="s">
        <v>43</v>
      </c>
      <c r="O211" s="85"/>
      <c r="P211" s="214">
        <f>O211*H211</f>
        <v>0</v>
      </c>
      <c r="Q211" s="214">
        <v>0</v>
      </c>
      <c r="R211" s="214">
        <f>Q211*H211</f>
        <v>0</v>
      </c>
      <c r="S211" s="214">
        <v>0</v>
      </c>
      <c r="T211" s="215">
        <f>S211*H211</f>
        <v>0</v>
      </c>
      <c r="U211" s="39"/>
      <c r="V211" s="39"/>
      <c r="W211" s="39"/>
      <c r="X211" s="39"/>
      <c r="Y211" s="39"/>
      <c r="Z211" s="39"/>
      <c r="AA211" s="39"/>
      <c r="AB211" s="39"/>
      <c r="AC211" s="39"/>
      <c r="AD211" s="39"/>
      <c r="AE211" s="39"/>
      <c r="AR211" s="216" t="s">
        <v>177</v>
      </c>
      <c r="AT211" s="216" t="s">
        <v>141</v>
      </c>
      <c r="AU211" s="216" t="s">
        <v>82</v>
      </c>
      <c r="AY211" s="18" t="s">
        <v>138</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177</v>
      </c>
      <c r="BM211" s="216" t="s">
        <v>289</v>
      </c>
    </row>
    <row r="212" s="2" customFormat="1">
      <c r="A212" s="39"/>
      <c r="B212" s="40"/>
      <c r="C212" s="41"/>
      <c r="D212" s="218" t="s">
        <v>147</v>
      </c>
      <c r="E212" s="41"/>
      <c r="F212" s="219" t="s">
        <v>288</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147</v>
      </c>
      <c r="AU212" s="18" t="s">
        <v>82</v>
      </c>
    </row>
    <row r="213" s="2" customFormat="1" ht="16.5" customHeight="1">
      <c r="A213" s="39"/>
      <c r="B213" s="40"/>
      <c r="C213" s="205" t="s">
        <v>290</v>
      </c>
      <c r="D213" s="205" t="s">
        <v>141</v>
      </c>
      <c r="E213" s="206" t="s">
        <v>291</v>
      </c>
      <c r="F213" s="207" t="s">
        <v>292</v>
      </c>
      <c r="G213" s="208" t="s">
        <v>229</v>
      </c>
      <c r="H213" s="209">
        <v>2</v>
      </c>
      <c r="I213" s="210"/>
      <c r="J213" s="211">
        <f>ROUND(I213*H213,2)</f>
        <v>0</v>
      </c>
      <c r="K213" s="207" t="s">
        <v>145</v>
      </c>
      <c r="L213" s="45"/>
      <c r="M213" s="212" t="s">
        <v>19</v>
      </c>
      <c r="N213" s="213" t="s">
        <v>43</v>
      </c>
      <c r="O213" s="85"/>
      <c r="P213" s="214">
        <f>O213*H213</f>
        <v>0</v>
      </c>
      <c r="Q213" s="214">
        <v>0</v>
      </c>
      <c r="R213" s="214">
        <f>Q213*H213</f>
        <v>0</v>
      </c>
      <c r="S213" s="214">
        <v>0</v>
      </c>
      <c r="T213" s="215">
        <f>S213*H213</f>
        <v>0</v>
      </c>
      <c r="U213" s="39"/>
      <c r="V213" s="39"/>
      <c r="W213" s="39"/>
      <c r="X213" s="39"/>
      <c r="Y213" s="39"/>
      <c r="Z213" s="39"/>
      <c r="AA213" s="39"/>
      <c r="AB213" s="39"/>
      <c r="AC213" s="39"/>
      <c r="AD213" s="39"/>
      <c r="AE213" s="39"/>
      <c r="AR213" s="216" t="s">
        <v>177</v>
      </c>
      <c r="AT213" s="216" t="s">
        <v>141</v>
      </c>
      <c r="AU213" s="216" t="s">
        <v>82</v>
      </c>
      <c r="AY213" s="18" t="s">
        <v>138</v>
      </c>
      <c r="BE213" s="217">
        <f>IF(N213="základní",J213,0)</f>
        <v>0</v>
      </c>
      <c r="BF213" s="217">
        <f>IF(N213="snížená",J213,0)</f>
        <v>0</v>
      </c>
      <c r="BG213" s="217">
        <f>IF(N213="zákl. přenesená",J213,0)</f>
        <v>0</v>
      </c>
      <c r="BH213" s="217">
        <f>IF(N213="sníž. přenesená",J213,0)</f>
        <v>0</v>
      </c>
      <c r="BI213" s="217">
        <f>IF(N213="nulová",J213,0)</f>
        <v>0</v>
      </c>
      <c r="BJ213" s="18" t="s">
        <v>80</v>
      </c>
      <c r="BK213" s="217">
        <f>ROUND(I213*H213,2)</f>
        <v>0</v>
      </c>
      <c r="BL213" s="18" t="s">
        <v>177</v>
      </c>
      <c r="BM213" s="216" t="s">
        <v>293</v>
      </c>
    </row>
    <row r="214" s="2" customFormat="1">
      <c r="A214" s="39"/>
      <c r="B214" s="40"/>
      <c r="C214" s="41"/>
      <c r="D214" s="218" t="s">
        <v>147</v>
      </c>
      <c r="E214" s="41"/>
      <c r="F214" s="219" t="s">
        <v>292</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147</v>
      </c>
      <c r="AU214" s="18" t="s">
        <v>82</v>
      </c>
    </row>
    <row r="215" s="2" customFormat="1">
      <c r="A215" s="39"/>
      <c r="B215" s="40"/>
      <c r="C215" s="41"/>
      <c r="D215" s="218" t="s">
        <v>157</v>
      </c>
      <c r="E215" s="41"/>
      <c r="F215" s="245" t="s">
        <v>294</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157</v>
      </c>
      <c r="AU215" s="18" t="s">
        <v>82</v>
      </c>
    </row>
    <row r="216" s="2" customFormat="1" ht="16.5" customHeight="1">
      <c r="A216" s="39"/>
      <c r="B216" s="40"/>
      <c r="C216" s="205" t="s">
        <v>219</v>
      </c>
      <c r="D216" s="205" t="s">
        <v>141</v>
      </c>
      <c r="E216" s="206" t="s">
        <v>295</v>
      </c>
      <c r="F216" s="207" t="s">
        <v>296</v>
      </c>
      <c r="G216" s="208" t="s">
        <v>229</v>
      </c>
      <c r="H216" s="209">
        <v>2</v>
      </c>
      <c r="I216" s="210"/>
      <c r="J216" s="211">
        <f>ROUND(I216*H216,2)</f>
        <v>0</v>
      </c>
      <c r="K216" s="207" t="s">
        <v>145</v>
      </c>
      <c r="L216" s="45"/>
      <c r="M216" s="212" t="s">
        <v>19</v>
      </c>
      <c r="N216" s="213" t="s">
        <v>43</v>
      </c>
      <c r="O216" s="85"/>
      <c r="P216" s="214">
        <f>O216*H216</f>
        <v>0</v>
      </c>
      <c r="Q216" s="214">
        <v>0</v>
      </c>
      <c r="R216" s="214">
        <f>Q216*H216</f>
        <v>0</v>
      </c>
      <c r="S216" s="214">
        <v>0</v>
      </c>
      <c r="T216" s="215">
        <f>S216*H216</f>
        <v>0</v>
      </c>
      <c r="U216" s="39"/>
      <c r="V216" s="39"/>
      <c r="W216" s="39"/>
      <c r="X216" s="39"/>
      <c r="Y216" s="39"/>
      <c r="Z216" s="39"/>
      <c r="AA216" s="39"/>
      <c r="AB216" s="39"/>
      <c r="AC216" s="39"/>
      <c r="AD216" s="39"/>
      <c r="AE216" s="39"/>
      <c r="AR216" s="216" t="s">
        <v>177</v>
      </c>
      <c r="AT216" s="216" t="s">
        <v>141</v>
      </c>
      <c r="AU216" s="216" t="s">
        <v>82</v>
      </c>
      <c r="AY216" s="18" t="s">
        <v>138</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177</v>
      </c>
      <c r="BM216" s="216" t="s">
        <v>297</v>
      </c>
    </row>
    <row r="217" s="2" customFormat="1">
      <c r="A217" s="39"/>
      <c r="B217" s="40"/>
      <c r="C217" s="41"/>
      <c r="D217" s="218" t="s">
        <v>147</v>
      </c>
      <c r="E217" s="41"/>
      <c r="F217" s="219" t="s">
        <v>296</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147</v>
      </c>
      <c r="AU217" s="18" t="s">
        <v>82</v>
      </c>
    </row>
    <row r="218" s="2" customFormat="1">
      <c r="A218" s="39"/>
      <c r="B218" s="40"/>
      <c r="C218" s="41"/>
      <c r="D218" s="218" t="s">
        <v>157</v>
      </c>
      <c r="E218" s="41"/>
      <c r="F218" s="245" t="s">
        <v>298</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157</v>
      </c>
      <c r="AU218" s="18" t="s">
        <v>82</v>
      </c>
    </row>
    <row r="219" s="2" customFormat="1" ht="24.15" customHeight="1">
      <c r="A219" s="39"/>
      <c r="B219" s="40"/>
      <c r="C219" s="205" t="s">
        <v>299</v>
      </c>
      <c r="D219" s="205" t="s">
        <v>141</v>
      </c>
      <c r="E219" s="206" t="s">
        <v>300</v>
      </c>
      <c r="F219" s="207" t="s">
        <v>301</v>
      </c>
      <c r="G219" s="208" t="s">
        <v>253</v>
      </c>
      <c r="H219" s="209">
        <v>0.0040000000000000001</v>
      </c>
      <c r="I219" s="210"/>
      <c r="J219" s="211">
        <f>ROUND(I219*H219,2)</f>
        <v>0</v>
      </c>
      <c r="K219" s="207" t="s">
        <v>145</v>
      </c>
      <c r="L219" s="45"/>
      <c r="M219" s="212" t="s">
        <v>19</v>
      </c>
      <c r="N219" s="213"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177</v>
      </c>
      <c r="AT219" s="216" t="s">
        <v>141</v>
      </c>
      <c r="AU219" s="216" t="s">
        <v>82</v>
      </c>
      <c r="AY219" s="18" t="s">
        <v>138</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177</v>
      </c>
      <c r="BM219" s="216" t="s">
        <v>302</v>
      </c>
    </row>
    <row r="220" s="2" customFormat="1">
      <c r="A220" s="39"/>
      <c r="B220" s="40"/>
      <c r="C220" s="41"/>
      <c r="D220" s="218" t="s">
        <v>147</v>
      </c>
      <c r="E220" s="41"/>
      <c r="F220" s="219" t="s">
        <v>301</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147</v>
      </c>
      <c r="AU220" s="18" t="s">
        <v>82</v>
      </c>
    </row>
    <row r="221" s="2" customFormat="1" ht="24.15" customHeight="1">
      <c r="A221" s="39"/>
      <c r="B221" s="40"/>
      <c r="C221" s="205" t="s">
        <v>224</v>
      </c>
      <c r="D221" s="205" t="s">
        <v>141</v>
      </c>
      <c r="E221" s="206" t="s">
        <v>303</v>
      </c>
      <c r="F221" s="207" t="s">
        <v>304</v>
      </c>
      <c r="G221" s="208" t="s">
        <v>253</v>
      </c>
      <c r="H221" s="209">
        <v>0.002</v>
      </c>
      <c r="I221" s="210"/>
      <c r="J221" s="211">
        <f>ROUND(I221*H221,2)</f>
        <v>0</v>
      </c>
      <c r="K221" s="207" t="s">
        <v>145</v>
      </c>
      <c r="L221" s="45"/>
      <c r="M221" s="212" t="s">
        <v>19</v>
      </c>
      <c r="N221" s="213" t="s">
        <v>43</v>
      </c>
      <c r="O221" s="85"/>
      <c r="P221" s="214">
        <f>O221*H221</f>
        <v>0</v>
      </c>
      <c r="Q221" s="214">
        <v>0</v>
      </c>
      <c r="R221" s="214">
        <f>Q221*H221</f>
        <v>0</v>
      </c>
      <c r="S221" s="214">
        <v>0</v>
      </c>
      <c r="T221" s="215">
        <f>S221*H221</f>
        <v>0</v>
      </c>
      <c r="U221" s="39"/>
      <c r="V221" s="39"/>
      <c r="W221" s="39"/>
      <c r="X221" s="39"/>
      <c r="Y221" s="39"/>
      <c r="Z221" s="39"/>
      <c r="AA221" s="39"/>
      <c r="AB221" s="39"/>
      <c r="AC221" s="39"/>
      <c r="AD221" s="39"/>
      <c r="AE221" s="39"/>
      <c r="AR221" s="216" t="s">
        <v>177</v>
      </c>
      <c r="AT221" s="216" t="s">
        <v>141</v>
      </c>
      <c r="AU221" s="216" t="s">
        <v>82</v>
      </c>
      <c r="AY221" s="18" t="s">
        <v>138</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177</v>
      </c>
      <c r="BM221" s="216" t="s">
        <v>305</v>
      </c>
    </row>
    <row r="222" s="2" customFormat="1">
      <c r="A222" s="39"/>
      <c r="B222" s="40"/>
      <c r="C222" s="41"/>
      <c r="D222" s="218" t="s">
        <v>147</v>
      </c>
      <c r="E222" s="41"/>
      <c r="F222" s="219" t="s">
        <v>304</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147</v>
      </c>
      <c r="AU222" s="18" t="s">
        <v>82</v>
      </c>
    </row>
    <row r="223" s="2" customFormat="1">
      <c r="A223" s="39"/>
      <c r="B223" s="40"/>
      <c r="C223" s="41"/>
      <c r="D223" s="218" t="s">
        <v>157</v>
      </c>
      <c r="E223" s="41"/>
      <c r="F223" s="245" t="s">
        <v>306</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157</v>
      </c>
      <c r="AU223" s="18" t="s">
        <v>82</v>
      </c>
    </row>
    <row r="224" s="12" customFormat="1" ht="22.8" customHeight="1">
      <c r="A224" s="12"/>
      <c r="B224" s="189"/>
      <c r="C224" s="190"/>
      <c r="D224" s="191" t="s">
        <v>71</v>
      </c>
      <c r="E224" s="203" t="s">
        <v>307</v>
      </c>
      <c r="F224" s="203" t="s">
        <v>308</v>
      </c>
      <c r="G224" s="190"/>
      <c r="H224" s="190"/>
      <c r="I224" s="193"/>
      <c r="J224" s="204">
        <f>BK224</f>
        <v>0</v>
      </c>
      <c r="K224" s="190"/>
      <c r="L224" s="195"/>
      <c r="M224" s="196"/>
      <c r="N224" s="197"/>
      <c r="O224" s="197"/>
      <c r="P224" s="198">
        <f>SUM(P225:P248)</f>
        <v>0</v>
      </c>
      <c r="Q224" s="197"/>
      <c r="R224" s="198">
        <f>SUM(R225:R248)</f>
        <v>0</v>
      </c>
      <c r="S224" s="197"/>
      <c r="T224" s="199">
        <f>SUM(T225:T248)</f>
        <v>0</v>
      </c>
      <c r="U224" s="12"/>
      <c r="V224" s="12"/>
      <c r="W224" s="12"/>
      <c r="X224" s="12"/>
      <c r="Y224" s="12"/>
      <c r="Z224" s="12"/>
      <c r="AA224" s="12"/>
      <c r="AB224" s="12"/>
      <c r="AC224" s="12"/>
      <c r="AD224" s="12"/>
      <c r="AE224" s="12"/>
      <c r="AR224" s="200" t="s">
        <v>82</v>
      </c>
      <c r="AT224" s="201" t="s">
        <v>71</v>
      </c>
      <c r="AU224" s="201" t="s">
        <v>80</v>
      </c>
      <c r="AY224" s="200" t="s">
        <v>138</v>
      </c>
      <c r="BK224" s="202">
        <f>SUM(BK225:BK248)</f>
        <v>0</v>
      </c>
    </row>
    <row r="225" s="2" customFormat="1" ht="16.5" customHeight="1">
      <c r="A225" s="39"/>
      <c r="B225" s="40"/>
      <c r="C225" s="205" t="s">
        <v>309</v>
      </c>
      <c r="D225" s="205" t="s">
        <v>141</v>
      </c>
      <c r="E225" s="206" t="s">
        <v>310</v>
      </c>
      <c r="F225" s="207" t="s">
        <v>311</v>
      </c>
      <c r="G225" s="208" t="s">
        <v>229</v>
      </c>
      <c r="H225" s="209">
        <v>4</v>
      </c>
      <c r="I225" s="210"/>
      <c r="J225" s="211">
        <f>ROUND(I225*H225,2)</f>
        <v>0</v>
      </c>
      <c r="K225" s="207" t="s">
        <v>145</v>
      </c>
      <c r="L225" s="45"/>
      <c r="M225" s="212" t="s">
        <v>19</v>
      </c>
      <c r="N225" s="213" t="s">
        <v>43</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177</v>
      </c>
      <c r="AT225" s="216" t="s">
        <v>141</v>
      </c>
      <c r="AU225" s="216" t="s">
        <v>82</v>
      </c>
      <c r="AY225" s="18" t="s">
        <v>138</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177</v>
      </c>
      <c r="BM225" s="216" t="s">
        <v>312</v>
      </c>
    </row>
    <row r="226" s="2" customFormat="1">
      <c r="A226" s="39"/>
      <c r="B226" s="40"/>
      <c r="C226" s="41"/>
      <c r="D226" s="218" t="s">
        <v>147</v>
      </c>
      <c r="E226" s="41"/>
      <c r="F226" s="219" t="s">
        <v>311</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147</v>
      </c>
      <c r="AU226" s="18" t="s">
        <v>82</v>
      </c>
    </row>
    <row r="227" s="2" customFormat="1" ht="16.5" customHeight="1">
      <c r="A227" s="39"/>
      <c r="B227" s="40"/>
      <c r="C227" s="205" t="s">
        <v>230</v>
      </c>
      <c r="D227" s="205" t="s">
        <v>141</v>
      </c>
      <c r="E227" s="206" t="s">
        <v>313</v>
      </c>
      <c r="F227" s="207" t="s">
        <v>314</v>
      </c>
      <c r="G227" s="208" t="s">
        <v>207</v>
      </c>
      <c r="H227" s="209">
        <v>2</v>
      </c>
      <c r="I227" s="210"/>
      <c r="J227" s="211">
        <f>ROUND(I227*H227,2)</f>
        <v>0</v>
      </c>
      <c r="K227" s="207" t="s">
        <v>145</v>
      </c>
      <c r="L227" s="45"/>
      <c r="M227" s="212" t="s">
        <v>19</v>
      </c>
      <c r="N227" s="213" t="s">
        <v>43</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177</v>
      </c>
      <c r="AT227" s="216" t="s">
        <v>141</v>
      </c>
      <c r="AU227" s="216" t="s">
        <v>82</v>
      </c>
      <c r="AY227" s="18" t="s">
        <v>138</v>
      </c>
      <c r="BE227" s="217">
        <f>IF(N227="základní",J227,0)</f>
        <v>0</v>
      </c>
      <c r="BF227" s="217">
        <f>IF(N227="snížená",J227,0)</f>
        <v>0</v>
      </c>
      <c r="BG227" s="217">
        <f>IF(N227="zákl. přenesená",J227,0)</f>
        <v>0</v>
      </c>
      <c r="BH227" s="217">
        <f>IF(N227="sníž. přenesená",J227,0)</f>
        <v>0</v>
      </c>
      <c r="BI227" s="217">
        <f>IF(N227="nulová",J227,0)</f>
        <v>0</v>
      </c>
      <c r="BJ227" s="18" t="s">
        <v>80</v>
      </c>
      <c r="BK227" s="217">
        <f>ROUND(I227*H227,2)</f>
        <v>0</v>
      </c>
      <c r="BL227" s="18" t="s">
        <v>177</v>
      </c>
      <c r="BM227" s="216" t="s">
        <v>315</v>
      </c>
    </row>
    <row r="228" s="2" customFormat="1">
      <c r="A228" s="39"/>
      <c r="B228" s="40"/>
      <c r="C228" s="41"/>
      <c r="D228" s="218" t="s">
        <v>147</v>
      </c>
      <c r="E228" s="41"/>
      <c r="F228" s="219" t="s">
        <v>314</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147</v>
      </c>
      <c r="AU228" s="18" t="s">
        <v>82</v>
      </c>
    </row>
    <row r="229" s="2" customFormat="1" ht="16.5" customHeight="1">
      <c r="A229" s="39"/>
      <c r="B229" s="40"/>
      <c r="C229" s="205" t="s">
        <v>316</v>
      </c>
      <c r="D229" s="205" t="s">
        <v>141</v>
      </c>
      <c r="E229" s="206" t="s">
        <v>317</v>
      </c>
      <c r="F229" s="207" t="s">
        <v>318</v>
      </c>
      <c r="G229" s="208" t="s">
        <v>207</v>
      </c>
      <c r="H229" s="209">
        <v>2</v>
      </c>
      <c r="I229" s="210"/>
      <c r="J229" s="211">
        <f>ROUND(I229*H229,2)</f>
        <v>0</v>
      </c>
      <c r="K229" s="207" t="s">
        <v>145</v>
      </c>
      <c r="L229" s="45"/>
      <c r="M229" s="212" t="s">
        <v>19</v>
      </c>
      <c r="N229" s="213" t="s">
        <v>43</v>
      </c>
      <c r="O229" s="85"/>
      <c r="P229" s="214">
        <f>O229*H229</f>
        <v>0</v>
      </c>
      <c r="Q229" s="214">
        <v>0</v>
      </c>
      <c r="R229" s="214">
        <f>Q229*H229</f>
        <v>0</v>
      </c>
      <c r="S229" s="214">
        <v>0</v>
      </c>
      <c r="T229" s="215">
        <f>S229*H229</f>
        <v>0</v>
      </c>
      <c r="U229" s="39"/>
      <c r="V229" s="39"/>
      <c r="W229" s="39"/>
      <c r="X229" s="39"/>
      <c r="Y229" s="39"/>
      <c r="Z229" s="39"/>
      <c r="AA229" s="39"/>
      <c r="AB229" s="39"/>
      <c r="AC229" s="39"/>
      <c r="AD229" s="39"/>
      <c r="AE229" s="39"/>
      <c r="AR229" s="216" t="s">
        <v>177</v>
      </c>
      <c r="AT229" s="216" t="s">
        <v>141</v>
      </c>
      <c r="AU229" s="216" t="s">
        <v>82</v>
      </c>
      <c r="AY229" s="18" t="s">
        <v>138</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177</v>
      </c>
      <c r="BM229" s="216" t="s">
        <v>319</v>
      </c>
    </row>
    <row r="230" s="2" customFormat="1">
      <c r="A230" s="39"/>
      <c r="B230" s="40"/>
      <c r="C230" s="41"/>
      <c r="D230" s="218" t="s">
        <v>147</v>
      </c>
      <c r="E230" s="41"/>
      <c r="F230" s="219" t="s">
        <v>318</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147</v>
      </c>
      <c r="AU230" s="18" t="s">
        <v>82</v>
      </c>
    </row>
    <row r="231" s="2" customFormat="1">
      <c r="A231" s="39"/>
      <c r="B231" s="40"/>
      <c r="C231" s="41"/>
      <c r="D231" s="218" t="s">
        <v>157</v>
      </c>
      <c r="E231" s="41"/>
      <c r="F231" s="245" t="s">
        <v>320</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82</v>
      </c>
    </row>
    <row r="232" s="2" customFormat="1" ht="21.75" customHeight="1">
      <c r="A232" s="39"/>
      <c r="B232" s="40"/>
      <c r="C232" s="205" t="s">
        <v>234</v>
      </c>
      <c r="D232" s="205" t="s">
        <v>141</v>
      </c>
      <c r="E232" s="206" t="s">
        <v>321</v>
      </c>
      <c r="F232" s="207" t="s">
        <v>322</v>
      </c>
      <c r="G232" s="208" t="s">
        <v>229</v>
      </c>
      <c r="H232" s="209">
        <v>4</v>
      </c>
      <c r="I232" s="210"/>
      <c r="J232" s="211">
        <f>ROUND(I232*H232,2)</f>
        <v>0</v>
      </c>
      <c r="K232" s="207" t="s">
        <v>145</v>
      </c>
      <c r="L232" s="45"/>
      <c r="M232" s="212" t="s">
        <v>19</v>
      </c>
      <c r="N232" s="213" t="s">
        <v>43</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177</v>
      </c>
      <c r="AT232" s="216" t="s">
        <v>141</v>
      </c>
      <c r="AU232" s="216" t="s">
        <v>82</v>
      </c>
      <c r="AY232" s="18" t="s">
        <v>138</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177</v>
      </c>
      <c r="BM232" s="216" t="s">
        <v>323</v>
      </c>
    </row>
    <row r="233" s="2" customFormat="1">
      <c r="A233" s="39"/>
      <c r="B233" s="40"/>
      <c r="C233" s="41"/>
      <c r="D233" s="218" t="s">
        <v>147</v>
      </c>
      <c r="E233" s="41"/>
      <c r="F233" s="219" t="s">
        <v>322</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147</v>
      </c>
      <c r="AU233" s="18" t="s">
        <v>82</v>
      </c>
    </row>
    <row r="234" s="2" customFormat="1">
      <c r="A234" s="39"/>
      <c r="B234" s="40"/>
      <c r="C234" s="41"/>
      <c r="D234" s="218" t="s">
        <v>157</v>
      </c>
      <c r="E234" s="41"/>
      <c r="F234" s="245" t="s">
        <v>324</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157</v>
      </c>
      <c r="AU234" s="18" t="s">
        <v>82</v>
      </c>
    </row>
    <row r="235" s="2" customFormat="1" ht="33" customHeight="1">
      <c r="A235" s="39"/>
      <c r="B235" s="40"/>
      <c r="C235" s="205" t="s">
        <v>325</v>
      </c>
      <c r="D235" s="205" t="s">
        <v>141</v>
      </c>
      <c r="E235" s="206" t="s">
        <v>326</v>
      </c>
      <c r="F235" s="207" t="s">
        <v>327</v>
      </c>
      <c r="G235" s="208" t="s">
        <v>229</v>
      </c>
      <c r="H235" s="209">
        <v>4</v>
      </c>
      <c r="I235" s="210"/>
      <c r="J235" s="211">
        <f>ROUND(I235*H235,2)</f>
        <v>0</v>
      </c>
      <c r="K235" s="207" t="s">
        <v>145</v>
      </c>
      <c r="L235" s="45"/>
      <c r="M235" s="212" t="s">
        <v>19</v>
      </c>
      <c r="N235" s="213"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177</v>
      </c>
      <c r="AT235" s="216" t="s">
        <v>141</v>
      </c>
      <c r="AU235" s="216" t="s">
        <v>82</v>
      </c>
      <c r="AY235" s="18" t="s">
        <v>138</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177</v>
      </c>
      <c r="BM235" s="216" t="s">
        <v>328</v>
      </c>
    </row>
    <row r="236" s="2" customFormat="1">
      <c r="A236" s="39"/>
      <c r="B236" s="40"/>
      <c r="C236" s="41"/>
      <c r="D236" s="218" t="s">
        <v>147</v>
      </c>
      <c r="E236" s="41"/>
      <c r="F236" s="219" t="s">
        <v>327</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147</v>
      </c>
      <c r="AU236" s="18" t="s">
        <v>82</v>
      </c>
    </row>
    <row r="237" s="2" customFormat="1">
      <c r="A237" s="39"/>
      <c r="B237" s="40"/>
      <c r="C237" s="41"/>
      <c r="D237" s="218" t="s">
        <v>157</v>
      </c>
      <c r="E237" s="41"/>
      <c r="F237" s="245" t="s">
        <v>329</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157</v>
      </c>
      <c r="AU237" s="18" t="s">
        <v>82</v>
      </c>
    </row>
    <row r="238" s="2" customFormat="1" ht="24.15" customHeight="1">
      <c r="A238" s="39"/>
      <c r="B238" s="40"/>
      <c r="C238" s="205" t="s">
        <v>238</v>
      </c>
      <c r="D238" s="205" t="s">
        <v>141</v>
      </c>
      <c r="E238" s="206" t="s">
        <v>330</v>
      </c>
      <c r="F238" s="207" t="s">
        <v>331</v>
      </c>
      <c r="G238" s="208" t="s">
        <v>229</v>
      </c>
      <c r="H238" s="209">
        <v>4</v>
      </c>
      <c r="I238" s="210"/>
      <c r="J238" s="211">
        <f>ROUND(I238*H238,2)</f>
        <v>0</v>
      </c>
      <c r="K238" s="207" t="s">
        <v>145</v>
      </c>
      <c r="L238" s="45"/>
      <c r="M238" s="212" t="s">
        <v>19</v>
      </c>
      <c r="N238" s="213" t="s">
        <v>43</v>
      </c>
      <c r="O238" s="85"/>
      <c r="P238" s="214">
        <f>O238*H238</f>
        <v>0</v>
      </c>
      <c r="Q238" s="214">
        <v>0</v>
      </c>
      <c r="R238" s="214">
        <f>Q238*H238</f>
        <v>0</v>
      </c>
      <c r="S238" s="214">
        <v>0</v>
      </c>
      <c r="T238" s="215">
        <f>S238*H238</f>
        <v>0</v>
      </c>
      <c r="U238" s="39"/>
      <c r="V238" s="39"/>
      <c r="W238" s="39"/>
      <c r="X238" s="39"/>
      <c r="Y238" s="39"/>
      <c r="Z238" s="39"/>
      <c r="AA238" s="39"/>
      <c r="AB238" s="39"/>
      <c r="AC238" s="39"/>
      <c r="AD238" s="39"/>
      <c r="AE238" s="39"/>
      <c r="AR238" s="216" t="s">
        <v>177</v>
      </c>
      <c r="AT238" s="216" t="s">
        <v>141</v>
      </c>
      <c r="AU238" s="216" t="s">
        <v>82</v>
      </c>
      <c r="AY238" s="18" t="s">
        <v>138</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177</v>
      </c>
      <c r="BM238" s="216" t="s">
        <v>332</v>
      </c>
    </row>
    <row r="239" s="2" customFormat="1">
      <c r="A239" s="39"/>
      <c r="B239" s="40"/>
      <c r="C239" s="41"/>
      <c r="D239" s="218" t="s">
        <v>147</v>
      </c>
      <c r="E239" s="41"/>
      <c r="F239" s="219" t="s">
        <v>331</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147</v>
      </c>
      <c r="AU239" s="18" t="s">
        <v>82</v>
      </c>
    </row>
    <row r="240" s="2" customFormat="1">
      <c r="A240" s="39"/>
      <c r="B240" s="40"/>
      <c r="C240" s="41"/>
      <c r="D240" s="218" t="s">
        <v>157</v>
      </c>
      <c r="E240" s="41"/>
      <c r="F240" s="245" t="s">
        <v>333</v>
      </c>
      <c r="G240" s="41"/>
      <c r="H240" s="41"/>
      <c r="I240" s="220"/>
      <c r="J240" s="41"/>
      <c r="K240" s="41"/>
      <c r="L240" s="45"/>
      <c r="M240" s="221"/>
      <c r="N240" s="222"/>
      <c r="O240" s="85"/>
      <c r="P240" s="85"/>
      <c r="Q240" s="85"/>
      <c r="R240" s="85"/>
      <c r="S240" s="85"/>
      <c r="T240" s="86"/>
      <c r="U240" s="39"/>
      <c r="V240" s="39"/>
      <c r="W240" s="39"/>
      <c r="X240" s="39"/>
      <c r="Y240" s="39"/>
      <c r="Z240" s="39"/>
      <c r="AA240" s="39"/>
      <c r="AB240" s="39"/>
      <c r="AC240" s="39"/>
      <c r="AD240" s="39"/>
      <c r="AE240" s="39"/>
      <c r="AT240" s="18" t="s">
        <v>157</v>
      </c>
      <c r="AU240" s="18" t="s">
        <v>82</v>
      </c>
    </row>
    <row r="241" s="2" customFormat="1" ht="21.75" customHeight="1">
      <c r="A241" s="39"/>
      <c r="B241" s="40"/>
      <c r="C241" s="205" t="s">
        <v>334</v>
      </c>
      <c r="D241" s="205" t="s">
        <v>141</v>
      </c>
      <c r="E241" s="206" t="s">
        <v>335</v>
      </c>
      <c r="F241" s="207" t="s">
        <v>336</v>
      </c>
      <c r="G241" s="208" t="s">
        <v>229</v>
      </c>
      <c r="H241" s="209">
        <v>4</v>
      </c>
      <c r="I241" s="210"/>
      <c r="J241" s="211">
        <f>ROUND(I241*H241,2)</f>
        <v>0</v>
      </c>
      <c r="K241" s="207" t="s">
        <v>145</v>
      </c>
      <c r="L241" s="45"/>
      <c r="M241" s="212" t="s">
        <v>19</v>
      </c>
      <c r="N241" s="213" t="s">
        <v>43</v>
      </c>
      <c r="O241" s="85"/>
      <c r="P241" s="214">
        <f>O241*H241</f>
        <v>0</v>
      </c>
      <c r="Q241" s="214">
        <v>0</v>
      </c>
      <c r="R241" s="214">
        <f>Q241*H241</f>
        <v>0</v>
      </c>
      <c r="S241" s="214">
        <v>0</v>
      </c>
      <c r="T241" s="215">
        <f>S241*H241</f>
        <v>0</v>
      </c>
      <c r="U241" s="39"/>
      <c r="V241" s="39"/>
      <c r="W241" s="39"/>
      <c r="X241" s="39"/>
      <c r="Y241" s="39"/>
      <c r="Z241" s="39"/>
      <c r="AA241" s="39"/>
      <c r="AB241" s="39"/>
      <c r="AC241" s="39"/>
      <c r="AD241" s="39"/>
      <c r="AE241" s="39"/>
      <c r="AR241" s="216" t="s">
        <v>177</v>
      </c>
      <c r="AT241" s="216" t="s">
        <v>141</v>
      </c>
      <c r="AU241" s="216" t="s">
        <v>82</v>
      </c>
      <c r="AY241" s="18" t="s">
        <v>138</v>
      </c>
      <c r="BE241" s="217">
        <f>IF(N241="základní",J241,0)</f>
        <v>0</v>
      </c>
      <c r="BF241" s="217">
        <f>IF(N241="snížená",J241,0)</f>
        <v>0</v>
      </c>
      <c r="BG241" s="217">
        <f>IF(N241="zákl. přenesená",J241,0)</f>
        <v>0</v>
      </c>
      <c r="BH241" s="217">
        <f>IF(N241="sníž. přenesená",J241,0)</f>
        <v>0</v>
      </c>
      <c r="BI241" s="217">
        <f>IF(N241="nulová",J241,0)</f>
        <v>0</v>
      </c>
      <c r="BJ241" s="18" t="s">
        <v>80</v>
      </c>
      <c r="BK241" s="217">
        <f>ROUND(I241*H241,2)</f>
        <v>0</v>
      </c>
      <c r="BL241" s="18" t="s">
        <v>177</v>
      </c>
      <c r="BM241" s="216" t="s">
        <v>337</v>
      </c>
    </row>
    <row r="242" s="2" customFormat="1">
      <c r="A242" s="39"/>
      <c r="B242" s="40"/>
      <c r="C242" s="41"/>
      <c r="D242" s="218" t="s">
        <v>147</v>
      </c>
      <c r="E242" s="41"/>
      <c r="F242" s="219" t="s">
        <v>336</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147</v>
      </c>
      <c r="AU242" s="18" t="s">
        <v>82</v>
      </c>
    </row>
    <row r="243" s="2" customFormat="1">
      <c r="A243" s="39"/>
      <c r="B243" s="40"/>
      <c r="C243" s="41"/>
      <c r="D243" s="218" t="s">
        <v>157</v>
      </c>
      <c r="E243" s="41"/>
      <c r="F243" s="245" t="s">
        <v>333</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157</v>
      </c>
      <c r="AU243" s="18" t="s">
        <v>82</v>
      </c>
    </row>
    <row r="244" s="2" customFormat="1" ht="24.15" customHeight="1">
      <c r="A244" s="39"/>
      <c r="B244" s="40"/>
      <c r="C244" s="205" t="s">
        <v>241</v>
      </c>
      <c r="D244" s="205" t="s">
        <v>141</v>
      </c>
      <c r="E244" s="206" t="s">
        <v>338</v>
      </c>
      <c r="F244" s="207" t="s">
        <v>339</v>
      </c>
      <c r="G244" s="208" t="s">
        <v>253</v>
      </c>
      <c r="H244" s="209">
        <v>0.001</v>
      </c>
      <c r="I244" s="210"/>
      <c r="J244" s="211">
        <f>ROUND(I244*H244,2)</f>
        <v>0</v>
      </c>
      <c r="K244" s="207" t="s">
        <v>145</v>
      </c>
      <c r="L244" s="45"/>
      <c r="M244" s="212" t="s">
        <v>19</v>
      </c>
      <c r="N244" s="213" t="s">
        <v>43</v>
      </c>
      <c r="O244" s="85"/>
      <c r="P244" s="214">
        <f>O244*H244</f>
        <v>0</v>
      </c>
      <c r="Q244" s="214">
        <v>0</v>
      </c>
      <c r="R244" s="214">
        <f>Q244*H244</f>
        <v>0</v>
      </c>
      <c r="S244" s="214">
        <v>0</v>
      </c>
      <c r="T244" s="215">
        <f>S244*H244</f>
        <v>0</v>
      </c>
      <c r="U244" s="39"/>
      <c r="V244" s="39"/>
      <c r="W244" s="39"/>
      <c r="X244" s="39"/>
      <c r="Y244" s="39"/>
      <c r="Z244" s="39"/>
      <c r="AA244" s="39"/>
      <c r="AB244" s="39"/>
      <c r="AC244" s="39"/>
      <c r="AD244" s="39"/>
      <c r="AE244" s="39"/>
      <c r="AR244" s="216" t="s">
        <v>177</v>
      </c>
      <c r="AT244" s="216" t="s">
        <v>141</v>
      </c>
      <c r="AU244" s="216" t="s">
        <v>82</v>
      </c>
      <c r="AY244" s="18" t="s">
        <v>138</v>
      </c>
      <c r="BE244" s="217">
        <f>IF(N244="základní",J244,0)</f>
        <v>0</v>
      </c>
      <c r="BF244" s="217">
        <f>IF(N244="snížená",J244,0)</f>
        <v>0</v>
      </c>
      <c r="BG244" s="217">
        <f>IF(N244="zákl. přenesená",J244,0)</f>
        <v>0</v>
      </c>
      <c r="BH244" s="217">
        <f>IF(N244="sníž. přenesená",J244,0)</f>
        <v>0</v>
      </c>
      <c r="BI244" s="217">
        <f>IF(N244="nulová",J244,0)</f>
        <v>0</v>
      </c>
      <c r="BJ244" s="18" t="s">
        <v>80</v>
      </c>
      <c r="BK244" s="217">
        <f>ROUND(I244*H244,2)</f>
        <v>0</v>
      </c>
      <c r="BL244" s="18" t="s">
        <v>177</v>
      </c>
      <c r="BM244" s="216" t="s">
        <v>340</v>
      </c>
    </row>
    <row r="245" s="2" customFormat="1">
      <c r="A245" s="39"/>
      <c r="B245" s="40"/>
      <c r="C245" s="41"/>
      <c r="D245" s="218" t="s">
        <v>147</v>
      </c>
      <c r="E245" s="41"/>
      <c r="F245" s="219" t="s">
        <v>339</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147</v>
      </c>
      <c r="AU245" s="18" t="s">
        <v>82</v>
      </c>
    </row>
    <row r="246" s="2" customFormat="1" ht="24.15" customHeight="1">
      <c r="A246" s="39"/>
      <c r="B246" s="40"/>
      <c r="C246" s="205" t="s">
        <v>341</v>
      </c>
      <c r="D246" s="205" t="s">
        <v>141</v>
      </c>
      <c r="E246" s="206" t="s">
        <v>342</v>
      </c>
      <c r="F246" s="207" t="s">
        <v>343</v>
      </c>
      <c r="G246" s="208" t="s">
        <v>253</v>
      </c>
      <c r="H246" s="209">
        <v>0.0050000000000000001</v>
      </c>
      <c r="I246" s="210"/>
      <c r="J246" s="211">
        <f>ROUND(I246*H246,2)</f>
        <v>0</v>
      </c>
      <c r="K246" s="207" t="s">
        <v>145</v>
      </c>
      <c r="L246" s="45"/>
      <c r="M246" s="212" t="s">
        <v>19</v>
      </c>
      <c r="N246" s="213"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177</v>
      </c>
      <c r="AT246" s="216" t="s">
        <v>141</v>
      </c>
      <c r="AU246" s="216" t="s">
        <v>82</v>
      </c>
      <c r="AY246" s="18" t="s">
        <v>138</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177</v>
      </c>
      <c r="BM246" s="216" t="s">
        <v>344</v>
      </c>
    </row>
    <row r="247" s="2" customFormat="1">
      <c r="A247" s="39"/>
      <c r="B247" s="40"/>
      <c r="C247" s="41"/>
      <c r="D247" s="218" t="s">
        <v>147</v>
      </c>
      <c r="E247" s="41"/>
      <c r="F247" s="219" t="s">
        <v>343</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147</v>
      </c>
      <c r="AU247" s="18" t="s">
        <v>82</v>
      </c>
    </row>
    <row r="248" s="2" customFormat="1">
      <c r="A248" s="39"/>
      <c r="B248" s="40"/>
      <c r="C248" s="41"/>
      <c r="D248" s="218" t="s">
        <v>157</v>
      </c>
      <c r="E248" s="41"/>
      <c r="F248" s="245" t="s">
        <v>345</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157</v>
      </c>
      <c r="AU248" s="18" t="s">
        <v>82</v>
      </c>
    </row>
    <row r="249" s="12" customFormat="1" ht="22.8" customHeight="1">
      <c r="A249" s="12"/>
      <c r="B249" s="189"/>
      <c r="C249" s="190"/>
      <c r="D249" s="191" t="s">
        <v>71</v>
      </c>
      <c r="E249" s="203" t="s">
        <v>346</v>
      </c>
      <c r="F249" s="203" t="s">
        <v>347</v>
      </c>
      <c r="G249" s="190"/>
      <c r="H249" s="190"/>
      <c r="I249" s="193"/>
      <c r="J249" s="204">
        <f>BK249</f>
        <v>0</v>
      </c>
      <c r="K249" s="190"/>
      <c r="L249" s="195"/>
      <c r="M249" s="196"/>
      <c r="N249" s="197"/>
      <c r="O249" s="197"/>
      <c r="P249" s="198">
        <f>SUM(P250:P256)</f>
        <v>0</v>
      </c>
      <c r="Q249" s="197"/>
      <c r="R249" s="198">
        <f>SUM(R250:R256)</f>
        <v>0</v>
      </c>
      <c r="S249" s="197"/>
      <c r="T249" s="199">
        <f>SUM(T250:T256)</f>
        <v>0</v>
      </c>
      <c r="U249" s="12"/>
      <c r="V249" s="12"/>
      <c r="W249" s="12"/>
      <c r="X249" s="12"/>
      <c r="Y249" s="12"/>
      <c r="Z249" s="12"/>
      <c r="AA249" s="12"/>
      <c r="AB249" s="12"/>
      <c r="AC249" s="12"/>
      <c r="AD249" s="12"/>
      <c r="AE249" s="12"/>
      <c r="AR249" s="200" t="s">
        <v>82</v>
      </c>
      <c r="AT249" s="201" t="s">
        <v>71</v>
      </c>
      <c r="AU249" s="201" t="s">
        <v>80</v>
      </c>
      <c r="AY249" s="200" t="s">
        <v>138</v>
      </c>
      <c r="BK249" s="202">
        <f>SUM(BK250:BK256)</f>
        <v>0</v>
      </c>
    </row>
    <row r="250" s="2" customFormat="1" ht="16.5" customHeight="1">
      <c r="A250" s="39"/>
      <c r="B250" s="40"/>
      <c r="C250" s="205" t="s">
        <v>245</v>
      </c>
      <c r="D250" s="205" t="s">
        <v>141</v>
      </c>
      <c r="E250" s="206" t="s">
        <v>348</v>
      </c>
      <c r="F250" s="207" t="s">
        <v>349</v>
      </c>
      <c r="G250" s="208" t="s">
        <v>229</v>
      </c>
      <c r="H250" s="209">
        <v>8.6649999999999991</v>
      </c>
      <c r="I250" s="210"/>
      <c r="J250" s="211">
        <f>ROUND(I250*H250,2)</f>
        <v>0</v>
      </c>
      <c r="K250" s="207" t="s">
        <v>145</v>
      </c>
      <c r="L250" s="45"/>
      <c r="M250" s="212" t="s">
        <v>19</v>
      </c>
      <c r="N250" s="213" t="s">
        <v>43</v>
      </c>
      <c r="O250" s="85"/>
      <c r="P250" s="214">
        <f>O250*H250</f>
        <v>0</v>
      </c>
      <c r="Q250" s="214">
        <v>0</v>
      </c>
      <c r="R250" s="214">
        <f>Q250*H250</f>
        <v>0</v>
      </c>
      <c r="S250" s="214">
        <v>0</v>
      </c>
      <c r="T250" s="215">
        <f>S250*H250</f>
        <v>0</v>
      </c>
      <c r="U250" s="39"/>
      <c r="V250" s="39"/>
      <c r="W250" s="39"/>
      <c r="X250" s="39"/>
      <c r="Y250" s="39"/>
      <c r="Z250" s="39"/>
      <c r="AA250" s="39"/>
      <c r="AB250" s="39"/>
      <c r="AC250" s="39"/>
      <c r="AD250" s="39"/>
      <c r="AE250" s="39"/>
      <c r="AR250" s="216" t="s">
        <v>177</v>
      </c>
      <c r="AT250" s="216" t="s">
        <v>141</v>
      </c>
      <c r="AU250" s="216" t="s">
        <v>82</v>
      </c>
      <c r="AY250" s="18" t="s">
        <v>138</v>
      </c>
      <c r="BE250" s="217">
        <f>IF(N250="základní",J250,0)</f>
        <v>0</v>
      </c>
      <c r="BF250" s="217">
        <f>IF(N250="snížená",J250,0)</f>
        <v>0</v>
      </c>
      <c r="BG250" s="217">
        <f>IF(N250="zákl. přenesená",J250,0)</f>
        <v>0</v>
      </c>
      <c r="BH250" s="217">
        <f>IF(N250="sníž. přenesená",J250,0)</f>
        <v>0</v>
      </c>
      <c r="BI250" s="217">
        <f>IF(N250="nulová",J250,0)</f>
        <v>0</v>
      </c>
      <c r="BJ250" s="18" t="s">
        <v>80</v>
      </c>
      <c r="BK250" s="217">
        <f>ROUND(I250*H250,2)</f>
        <v>0</v>
      </c>
      <c r="BL250" s="18" t="s">
        <v>177</v>
      </c>
      <c r="BM250" s="216" t="s">
        <v>350</v>
      </c>
    </row>
    <row r="251" s="2" customFormat="1">
      <c r="A251" s="39"/>
      <c r="B251" s="40"/>
      <c r="C251" s="41"/>
      <c r="D251" s="218" t="s">
        <v>147</v>
      </c>
      <c r="E251" s="41"/>
      <c r="F251" s="219" t="s">
        <v>349</v>
      </c>
      <c r="G251" s="41"/>
      <c r="H251" s="41"/>
      <c r="I251" s="220"/>
      <c r="J251" s="41"/>
      <c r="K251" s="41"/>
      <c r="L251" s="45"/>
      <c r="M251" s="221"/>
      <c r="N251" s="222"/>
      <c r="O251" s="85"/>
      <c r="P251" s="85"/>
      <c r="Q251" s="85"/>
      <c r="R251" s="85"/>
      <c r="S251" s="85"/>
      <c r="T251" s="86"/>
      <c r="U251" s="39"/>
      <c r="V251" s="39"/>
      <c r="W251" s="39"/>
      <c r="X251" s="39"/>
      <c r="Y251" s="39"/>
      <c r="Z251" s="39"/>
      <c r="AA251" s="39"/>
      <c r="AB251" s="39"/>
      <c r="AC251" s="39"/>
      <c r="AD251" s="39"/>
      <c r="AE251" s="39"/>
      <c r="AT251" s="18" t="s">
        <v>147</v>
      </c>
      <c r="AU251" s="18" t="s">
        <v>82</v>
      </c>
    </row>
    <row r="252" s="13" customFormat="1">
      <c r="A252" s="13"/>
      <c r="B252" s="223"/>
      <c r="C252" s="224"/>
      <c r="D252" s="218" t="s">
        <v>148</v>
      </c>
      <c r="E252" s="225" t="s">
        <v>19</v>
      </c>
      <c r="F252" s="226" t="s">
        <v>351</v>
      </c>
      <c r="G252" s="224"/>
      <c r="H252" s="227">
        <v>8.6649999999999991</v>
      </c>
      <c r="I252" s="228"/>
      <c r="J252" s="224"/>
      <c r="K252" s="224"/>
      <c r="L252" s="229"/>
      <c r="M252" s="230"/>
      <c r="N252" s="231"/>
      <c r="O252" s="231"/>
      <c r="P252" s="231"/>
      <c r="Q252" s="231"/>
      <c r="R252" s="231"/>
      <c r="S252" s="231"/>
      <c r="T252" s="232"/>
      <c r="U252" s="13"/>
      <c r="V252" s="13"/>
      <c r="W252" s="13"/>
      <c r="X252" s="13"/>
      <c r="Y252" s="13"/>
      <c r="Z252" s="13"/>
      <c r="AA252" s="13"/>
      <c r="AB252" s="13"/>
      <c r="AC252" s="13"/>
      <c r="AD252" s="13"/>
      <c r="AE252" s="13"/>
      <c r="AT252" s="233" t="s">
        <v>148</v>
      </c>
      <c r="AU252" s="233" t="s">
        <v>82</v>
      </c>
      <c r="AV252" s="13" t="s">
        <v>82</v>
      </c>
      <c r="AW252" s="13" t="s">
        <v>31</v>
      </c>
      <c r="AX252" s="13" t="s">
        <v>72</v>
      </c>
      <c r="AY252" s="233" t="s">
        <v>138</v>
      </c>
    </row>
    <row r="253" s="14" customFormat="1">
      <c r="A253" s="14"/>
      <c r="B253" s="234"/>
      <c r="C253" s="235"/>
      <c r="D253" s="218" t="s">
        <v>148</v>
      </c>
      <c r="E253" s="236" t="s">
        <v>19</v>
      </c>
      <c r="F253" s="237" t="s">
        <v>150</v>
      </c>
      <c r="G253" s="235"/>
      <c r="H253" s="238">
        <v>8.6649999999999991</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148</v>
      </c>
      <c r="AU253" s="244" t="s">
        <v>82</v>
      </c>
      <c r="AV253" s="14" t="s">
        <v>146</v>
      </c>
      <c r="AW253" s="14" t="s">
        <v>31</v>
      </c>
      <c r="AX253" s="14" t="s">
        <v>80</v>
      </c>
      <c r="AY253" s="244" t="s">
        <v>138</v>
      </c>
    </row>
    <row r="254" s="2" customFormat="1" ht="16.5" customHeight="1">
      <c r="A254" s="39"/>
      <c r="B254" s="40"/>
      <c r="C254" s="205" t="s">
        <v>352</v>
      </c>
      <c r="D254" s="205" t="s">
        <v>141</v>
      </c>
      <c r="E254" s="206" t="s">
        <v>353</v>
      </c>
      <c r="F254" s="207" t="s">
        <v>354</v>
      </c>
      <c r="G254" s="208" t="s">
        <v>207</v>
      </c>
      <c r="H254" s="209">
        <v>1</v>
      </c>
      <c r="I254" s="210"/>
      <c r="J254" s="211">
        <f>ROUND(I254*H254,2)</f>
        <v>0</v>
      </c>
      <c r="K254" s="207" t="s">
        <v>145</v>
      </c>
      <c r="L254" s="45"/>
      <c r="M254" s="212" t="s">
        <v>19</v>
      </c>
      <c r="N254" s="213" t="s">
        <v>43</v>
      </c>
      <c r="O254" s="85"/>
      <c r="P254" s="214">
        <f>O254*H254</f>
        <v>0</v>
      </c>
      <c r="Q254" s="214">
        <v>0</v>
      </c>
      <c r="R254" s="214">
        <f>Q254*H254</f>
        <v>0</v>
      </c>
      <c r="S254" s="214">
        <v>0</v>
      </c>
      <c r="T254" s="215">
        <f>S254*H254</f>
        <v>0</v>
      </c>
      <c r="U254" s="39"/>
      <c r="V254" s="39"/>
      <c r="W254" s="39"/>
      <c r="X254" s="39"/>
      <c r="Y254" s="39"/>
      <c r="Z254" s="39"/>
      <c r="AA254" s="39"/>
      <c r="AB254" s="39"/>
      <c r="AC254" s="39"/>
      <c r="AD254" s="39"/>
      <c r="AE254" s="39"/>
      <c r="AR254" s="216" t="s">
        <v>177</v>
      </c>
      <c r="AT254" s="216" t="s">
        <v>141</v>
      </c>
      <c r="AU254" s="216" t="s">
        <v>82</v>
      </c>
      <c r="AY254" s="18" t="s">
        <v>138</v>
      </c>
      <c r="BE254" s="217">
        <f>IF(N254="základní",J254,0)</f>
        <v>0</v>
      </c>
      <c r="BF254" s="217">
        <f>IF(N254="snížená",J254,0)</f>
        <v>0</v>
      </c>
      <c r="BG254" s="217">
        <f>IF(N254="zákl. přenesená",J254,0)</f>
        <v>0</v>
      </c>
      <c r="BH254" s="217">
        <f>IF(N254="sníž. přenesená",J254,0)</f>
        <v>0</v>
      </c>
      <c r="BI254" s="217">
        <f>IF(N254="nulová",J254,0)</f>
        <v>0</v>
      </c>
      <c r="BJ254" s="18" t="s">
        <v>80</v>
      </c>
      <c r="BK254" s="217">
        <f>ROUND(I254*H254,2)</f>
        <v>0</v>
      </c>
      <c r="BL254" s="18" t="s">
        <v>177</v>
      </c>
      <c r="BM254" s="216" t="s">
        <v>355</v>
      </c>
    </row>
    <row r="255" s="2" customFormat="1">
      <c r="A255" s="39"/>
      <c r="B255" s="40"/>
      <c r="C255" s="41"/>
      <c r="D255" s="218" t="s">
        <v>147</v>
      </c>
      <c r="E255" s="41"/>
      <c r="F255" s="219" t="s">
        <v>354</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147</v>
      </c>
      <c r="AU255" s="18" t="s">
        <v>82</v>
      </c>
    </row>
    <row r="256" s="2" customFormat="1">
      <c r="A256" s="39"/>
      <c r="B256" s="40"/>
      <c r="C256" s="41"/>
      <c r="D256" s="218" t="s">
        <v>157</v>
      </c>
      <c r="E256" s="41"/>
      <c r="F256" s="245" t="s">
        <v>356</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157</v>
      </c>
      <c r="AU256" s="18" t="s">
        <v>82</v>
      </c>
    </row>
    <row r="257" s="12" customFormat="1" ht="22.8" customHeight="1">
      <c r="A257" s="12"/>
      <c r="B257" s="189"/>
      <c r="C257" s="190"/>
      <c r="D257" s="191" t="s">
        <v>71</v>
      </c>
      <c r="E257" s="203" t="s">
        <v>357</v>
      </c>
      <c r="F257" s="203" t="s">
        <v>358</v>
      </c>
      <c r="G257" s="190"/>
      <c r="H257" s="190"/>
      <c r="I257" s="193"/>
      <c r="J257" s="204">
        <f>BK257</f>
        <v>0</v>
      </c>
      <c r="K257" s="190"/>
      <c r="L257" s="195"/>
      <c r="M257" s="196"/>
      <c r="N257" s="197"/>
      <c r="O257" s="197"/>
      <c r="P257" s="198">
        <f>SUM(P258:P283)</f>
        <v>0</v>
      </c>
      <c r="Q257" s="197"/>
      <c r="R257" s="198">
        <f>SUM(R258:R283)</f>
        <v>0</v>
      </c>
      <c r="S257" s="197"/>
      <c r="T257" s="199">
        <f>SUM(T258:T283)</f>
        <v>0</v>
      </c>
      <c r="U257" s="12"/>
      <c r="V257" s="12"/>
      <c r="W257" s="12"/>
      <c r="X257" s="12"/>
      <c r="Y257" s="12"/>
      <c r="Z257" s="12"/>
      <c r="AA257" s="12"/>
      <c r="AB257" s="12"/>
      <c r="AC257" s="12"/>
      <c r="AD257" s="12"/>
      <c r="AE257" s="12"/>
      <c r="AR257" s="200" t="s">
        <v>82</v>
      </c>
      <c r="AT257" s="201" t="s">
        <v>71</v>
      </c>
      <c r="AU257" s="201" t="s">
        <v>80</v>
      </c>
      <c r="AY257" s="200" t="s">
        <v>138</v>
      </c>
      <c r="BK257" s="202">
        <f>SUM(BK258:BK283)</f>
        <v>0</v>
      </c>
    </row>
    <row r="258" s="2" customFormat="1" ht="16.5" customHeight="1">
      <c r="A258" s="39"/>
      <c r="B258" s="40"/>
      <c r="C258" s="205" t="s">
        <v>254</v>
      </c>
      <c r="D258" s="205" t="s">
        <v>141</v>
      </c>
      <c r="E258" s="206" t="s">
        <v>359</v>
      </c>
      <c r="F258" s="207" t="s">
        <v>360</v>
      </c>
      <c r="G258" s="208" t="s">
        <v>361</v>
      </c>
      <c r="H258" s="209">
        <v>1</v>
      </c>
      <c r="I258" s="210"/>
      <c r="J258" s="211">
        <f>ROUND(I258*H258,2)</f>
        <v>0</v>
      </c>
      <c r="K258" s="207" t="s">
        <v>145</v>
      </c>
      <c r="L258" s="45"/>
      <c r="M258" s="212" t="s">
        <v>19</v>
      </c>
      <c r="N258" s="213" t="s">
        <v>43</v>
      </c>
      <c r="O258" s="85"/>
      <c r="P258" s="214">
        <f>O258*H258</f>
        <v>0</v>
      </c>
      <c r="Q258" s="214">
        <v>0</v>
      </c>
      <c r="R258" s="214">
        <f>Q258*H258</f>
        <v>0</v>
      </c>
      <c r="S258" s="214">
        <v>0</v>
      </c>
      <c r="T258" s="215">
        <f>S258*H258</f>
        <v>0</v>
      </c>
      <c r="U258" s="39"/>
      <c r="V258" s="39"/>
      <c r="W258" s="39"/>
      <c r="X258" s="39"/>
      <c r="Y258" s="39"/>
      <c r="Z258" s="39"/>
      <c r="AA258" s="39"/>
      <c r="AB258" s="39"/>
      <c r="AC258" s="39"/>
      <c r="AD258" s="39"/>
      <c r="AE258" s="39"/>
      <c r="AR258" s="216" t="s">
        <v>177</v>
      </c>
      <c r="AT258" s="216" t="s">
        <v>141</v>
      </c>
      <c r="AU258" s="216" t="s">
        <v>82</v>
      </c>
      <c r="AY258" s="18" t="s">
        <v>138</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177</v>
      </c>
      <c r="BM258" s="216" t="s">
        <v>362</v>
      </c>
    </row>
    <row r="259" s="2" customFormat="1">
      <c r="A259" s="39"/>
      <c r="B259" s="40"/>
      <c r="C259" s="41"/>
      <c r="D259" s="218" t="s">
        <v>147</v>
      </c>
      <c r="E259" s="41"/>
      <c r="F259" s="219" t="s">
        <v>360</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147</v>
      </c>
      <c r="AU259" s="18" t="s">
        <v>82</v>
      </c>
    </row>
    <row r="260" s="2" customFormat="1" ht="24.15" customHeight="1">
      <c r="A260" s="39"/>
      <c r="B260" s="40"/>
      <c r="C260" s="205" t="s">
        <v>363</v>
      </c>
      <c r="D260" s="205" t="s">
        <v>141</v>
      </c>
      <c r="E260" s="206" t="s">
        <v>364</v>
      </c>
      <c r="F260" s="207" t="s">
        <v>365</v>
      </c>
      <c r="G260" s="208" t="s">
        <v>361</v>
      </c>
      <c r="H260" s="209">
        <v>1</v>
      </c>
      <c r="I260" s="210"/>
      <c r="J260" s="211">
        <f>ROUND(I260*H260,2)</f>
        <v>0</v>
      </c>
      <c r="K260" s="207" t="s">
        <v>145</v>
      </c>
      <c r="L260" s="45"/>
      <c r="M260" s="212" t="s">
        <v>19</v>
      </c>
      <c r="N260" s="213" t="s">
        <v>43</v>
      </c>
      <c r="O260" s="85"/>
      <c r="P260" s="214">
        <f>O260*H260</f>
        <v>0</v>
      </c>
      <c r="Q260" s="214">
        <v>0</v>
      </c>
      <c r="R260" s="214">
        <f>Q260*H260</f>
        <v>0</v>
      </c>
      <c r="S260" s="214">
        <v>0</v>
      </c>
      <c r="T260" s="215">
        <f>S260*H260</f>
        <v>0</v>
      </c>
      <c r="U260" s="39"/>
      <c r="V260" s="39"/>
      <c r="W260" s="39"/>
      <c r="X260" s="39"/>
      <c r="Y260" s="39"/>
      <c r="Z260" s="39"/>
      <c r="AA260" s="39"/>
      <c r="AB260" s="39"/>
      <c r="AC260" s="39"/>
      <c r="AD260" s="39"/>
      <c r="AE260" s="39"/>
      <c r="AR260" s="216" t="s">
        <v>177</v>
      </c>
      <c r="AT260" s="216" t="s">
        <v>141</v>
      </c>
      <c r="AU260" s="216" t="s">
        <v>82</v>
      </c>
      <c r="AY260" s="18" t="s">
        <v>138</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177</v>
      </c>
      <c r="BM260" s="216" t="s">
        <v>366</v>
      </c>
    </row>
    <row r="261" s="2" customFormat="1">
      <c r="A261" s="39"/>
      <c r="B261" s="40"/>
      <c r="C261" s="41"/>
      <c r="D261" s="218" t="s">
        <v>147</v>
      </c>
      <c r="E261" s="41"/>
      <c r="F261" s="219" t="s">
        <v>365</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147</v>
      </c>
      <c r="AU261" s="18" t="s">
        <v>82</v>
      </c>
    </row>
    <row r="262" s="2" customFormat="1">
      <c r="A262" s="39"/>
      <c r="B262" s="40"/>
      <c r="C262" s="41"/>
      <c r="D262" s="218" t="s">
        <v>157</v>
      </c>
      <c r="E262" s="41"/>
      <c r="F262" s="245" t="s">
        <v>367</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157</v>
      </c>
      <c r="AU262" s="18" t="s">
        <v>82</v>
      </c>
    </row>
    <row r="263" s="2" customFormat="1" ht="16.5" customHeight="1">
      <c r="A263" s="39"/>
      <c r="B263" s="40"/>
      <c r="C263" s="205" t="s">
        <v>258</v>
      </c>
      <c r="D263" s="205" t="s">
        <v>141</v>
      </c>
      <c r="E263" s="206" t="s">
        <v>368</v>
      </c>
      <c r="F263" s="207" t="s">
        <v>369</v>
      </c>
      <c r="G263" s="208" t="s">
        <v>361</v>
      </c>
      <c r="H263" s="209">
        <v>1</v>
      </c>
      <c r="I263" s="210"/>
      <c r="J263" s="211">
        <f>ROUND(I263*H263,2)</f>
        <v>0</v>
      </c>
      <c r="K263" s="207" t="s">
        <v>145</v>
      </c>
      <c r="L263" s="45"/>
      <c r="M263" s="212" t="s">
        <v>19</v>
      </c>
      <c r="N263" s="213"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177</v>
      </c>
      <c r="AT263" s="216" t="s">
        <v>141</v>
      </c>
      <c r="AU263" s="216" t="s">
        <v>82</v>
      </c>
      <c r="AY263" s="18" t="s">
        <v>138</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177</v>
      </c>
      <c r="BM263" s="216" t="s">
        <v>370</v>
      </c>
    </row>
    <row r="264" s="2" customFormat="1">
      <c r="A264" s="39"/>
      <c r="B264" s="40"/>
      <c r="C264" s="41"/>
      <c r="D264" s="218" t="s">
        <v>147</v>
      </c>
      <c r="E264" s="41"/>
      <c r="F264" s="219" t="s">
        <v>369</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147</v>
      </c>
      <c r="AU264" s="18" t="s">
        <v>82</v>
      </c>
    </row>
    <row r="265" s="2" customFormat="1" ht="16.5" customHeight="1">
      <c r="A265" s="39"/>
      <c r="B265" s="40"/>
      <c r="C265" s="205" t="s">
        <v>371</v>
      </c>
      <c r="D265" s="205" t="s">
        <v>141</v>
      </c>
      <c r="E265" s="206" t="s">
        <v>372</v>
      </c>
      <c r="F265" s="207" t="s">
        <v>373</v>
      </c>
      <c r="G265" s="208" t="s">
        <v>361</v>
      </c>
      <c r="H265" s="209">
        <v>1</v>
      </c>
      <c r="I265" s="210"/>
      <c r="J265" s="211">
        <f>ROUND(I265*H265,2)</f>
        <v>0</v>
      </c>
      <c r="K265" s="207" t="s">
        <v>145</v>
      </c>
      <c r="L265" s="45"/>
      <c r="M265" s="212" t="s">
        <v>19</v>
      </c>
      <c r="N265" s="213" t="s">
        <v>43</v>
      </c>
      <c r="O265" s="85"/>
      <c r="P265" s="214">
        <f>O265*H265</f>
        <v>0</v>
      </c>
      <c r="Q265" s="214">
        <v>0</v>
      </c>
      <c r="R265" s="214">
        <f>Q265*H265</f>
        <v>0</v>
      </c>
      <c r="S265" s="214">
        <v>0</v>
      </c>
      <c r="T265" s="215">
        <f>S265*H265</f>
        <v>0</v>
      </c>
      <c r="U265" s="39"/>
      <c r="V265" s="39"/>
      <c r="W265" s="39"/>
      <c r="X265" s="39"/>
      <c r="Y265" s="39"/>
      <c r="Z265" s="39"/>
      <c r="AA265" s="39"/>
      <c r="AB265" s="39"/>
      <c r="AC265" s="39"/>
      <c r="AD265" s="39"/>
      <c r="AE265" s="39"/>
      <c r="AR265" s="216" t="s">
        <v>177</v>
      </c>
      <c r="AT265" s="216" t="s">
        <v>141</v>
      </c>
      <c r="AU265" s="216" t="s">
        <v>82</v>
      </c>
      <c r="AY265" s="18" t="s">
        <v>138</v>
      </c>
      <c r="BE265" s="217">
        <f>IF(N265="základní",J265,0)</f>
        <v>0</v>
      </c>
      <c r="BF265" s="217">
        <f>IF(N265="snížená",J265,0)</f>
        <v>0</v>
      </c>
      <c r="BG265" s="217">
        <f>IF(N265="zákl. přenesená",J265,0)</f>
        <v>0</v>
      </c>
      <c r="BH265" s="217">
        <f>IF(N265="sníž. přenesená",J265,0)</f>
        <v>0</v>
      </c>
      <c r="BI265" s="217">
        <f>IF(N265="nulová",J265,0)</f>
        <v>0</v>
      </c>
      <c r="BJ265" s="18" t="s">
        <v>80</v>
      </c>
      <c r="BK265" s="217">
        <f>ROUND(I265*H265,2)</f>
        <v>0</v>
      </c>
      <c r="BL265" s="18" t="s">
        <v>177</v>
      </c>
      <c r="BM265" s="216" t="s">
        <v>374</v>
      </c>
    </row>
    <row r="266" s="2" customFormat="1">
      <c r="A266" s="39"/>
      <c r="B266" s="40"/>
      <c r="C266" s="41"/>
      <c r="D266" s="218" t="s">
        <v>147</v>
      </c>
      <c r="E266" s="41"/>
      <c r="F266" s="219" t="s">
        <v>373</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147</v>
      </c>
      <c r="AU266" s="18" t="s">
        <v>82</v>
      </c>
    </row>
    <row r="267" s="2" customFormat="1" ht="16.5" customHeight="1">
      <c r="A267" s="39"/>
      <c r="B267" s="40"/>
      <c r="C267" s="205" t="s">
        <v>263</v>
      </c>
      <c r="D267" s="205" t="s">
        <v>141</v>
      </c>
      <c r="E267" s="206" t="s">
        <v>375</v>
      </c>
      <c r="F267" s="207" t="s">
        <v>376</v>
      </c>
      <c r="G267" s="208" t="s">
        <v>361</v>
      </c>
      <c r="H267" s="209">
        <v>1</v>
      </c>
      <c r="I267" s="210"/>
      <c r="J267" s="211">
        <f>ROUND(I267*H267,2)</f>
        <v>0</v>
      </c>
      <c r="K267" s="207" t="s">
        <v>145</v>
      </c>
      <c r="L267" s="45"/>
      <c r="M267" s="212" t="s">
        <v>19</v>
      </c>
      <c r="N267" s="213" t="s">
        <v>43</v>
      </c>
      <c r="O267" s="85"/>
      <c r="P267" s="214">
        <f>O267*H267</f>
        <v>0</v>
      </c>
      <c r="Q267" s="214">
        <v>0</v>
      </c>
      <c r="R267" s="214">
        <f>Q267*H267</f>
        <v>0</v>
      </c>
      <c r="S267" s="214">
        <v>0</v>
      </c>
      <c r="T267" s="215">
        <f>S267*H267</f>
        <v>0</v>
      </c>
      <c r="U267" s="39"/>
      <c r="V267" s="39"/>
      <c r="W267" s="39"/>
      <c r="X267" s="39"/>
      <c r="Y267" s="39"/>
      <c r="Z267" s="39"/>
      <c r="AA267" s="39"/>
      <c r="AB267" s="39"/>
      <c r="AC267" s="39"/>
      <c r="AD267" s="39"/>
      <c r="AE267" s="39"/>
      <c r="AR267" s="216" t="s">
        <v>177</v>
      </c>
      <c r="AT267" s="216" t="s">
        <v>141</v>
      </c>
      <c r="AU267" s="216" t="s">
        <v>82</v>
      </c>
      <c r="AY267" s="18" t="s">
        <v>138</v>
      </c>
      <c r="BE267" s="217">
        <f>IF(N267="základní",J267,0)</f>
        <v>0</v>
      </c>
      <c r="BF267" s="217">
        <f>IF(N267="snížená",J267,0)</f>
        <v>0</v>
      </c>
      <c r="BG267" s="217">
        <f>IF(N267="zákl. přenesená",J267,0)</f>
        <v>0</v>
      </c>
      <c r="BH267" s="217">
        <f>IF(N267="sníž. přenesená",J267,0)</f>
        <v>0</v>
      </c>
      <c r="BI267" s="217">
        <f>IF(N267="nulová",J267,0)</f>
        <v>0</v>
      </c>
      <c r="BJ267" s="18" t="s">
        <v>80</v>
      </c>
      <c r="BK267" s="217">
        <f>ROUND(I267*H267,2)</f>
        <v>0</v>
      </c>
      <c r="BL267" s="18" t="s">
        <v>177</v>
      </c>
      <c r="BM267" s="216" t="s">
        <v>377</v>
      </c>
    </row>
    <row r="268" s="2" customFormat="1">
      <c r="A268" s="39"/>
      <c r="B268" s="40"/>
      <c r="C268" s="41"/>
      <c r="D268" s="218" t="s">
        <v>147</v>
      </c>
      <c r="E268" s="41"/>
      <c r="F268" s="219" t="s">
        <v>376</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147</v>
      </c>
      <c r="AU268" s="18" t="s">
        <v>82</v>
      </c>
    </row>
    <row r="269" s="2" customFormat="1" ht="16.5" customHeight="1">
      <c r="A269" s="39"/>
      <c r="B269" s="40"/>
      <c r="C269" s="205" t="s">
        <v>378</v>
      </c>
      <c r="D269" s="205" t="s">
        <v>141</v>
      </c>
      <c r="E269" s="206" t="s">
        <v>379</v>
      </c>
      <c r="F269" s="207" t="s">
        <v>380</v>
      </c>
      <c r="G269" s="208" t="s">
        <v>207</v>
      </c>
      <c r="H269" s="209">
        <v>1</v>
      </c>
      <c r="I269" s="210"/>
      <c r="J269" s="211">
        <f>ROUND(I269*H269,2)</f>
        <v>0</v>
      </c>
      <c r="K269" s="207" t="s">
        <v>145</v>
      </c>
      <c r="L269" s="45"/>
      <c r="M269" s="212" t="s">
        <v>19</v>
      </c>
      <c r="N269" s="213"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177</v>
      </c>
      <c r="AT269" s="216" t="s">
        <v>141</v>
      </c>
      <c r="AU269" s="216" t="s">
        <v>82</v>
      </c>
      <c r="AY269" s="18" t="s">
        <v>138</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177</v>
      </c>
      <c r="BM269" s="216" t="s">
        <v>381</v>
      </c>
    </row>
    <row r="270" s="2" customFormat="1">
      <c r="A270" s="39"/>
      <c r="B270" s="40"/>
      <c r="C270" s="41"/>
      <c r="D270" s="218" t="s">
        <v>147</v>
      </c>
      <c r="E270" s="41"/>
      <c r="F270" s="219" t="s">
        <v>380</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147</v>
      </c>
      <c r="AU270" s="18" t="s">
        <v>82</v>
      </c>
    </row>
    <row r="271" s="2" customFormat="1">
      <c r="A271" s="39"/>
      <c r="B271" s="40"/>
      <c r="C271" s="41"/>
      <c r="D271" s="218" t="s">
        <v>157</v>
      </c>
      <c r="E271" s="41"/>
      <c r="F271" s="245" t="s">
        <v>382</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157</v>
      </c>
      <c r="AU271" s="18" t="s">
        <v>82</v>
      </c>
    </row>
    <row r="272" s="2" customFormat="1" ht="16.5" customHeight="1">
      <c r="A272" s="39"/>
      <c r="B272" s="40"/>
      <c r="C272" s="256" t="s">
        <v>267</v>
      </c>
      <c r="D272" s="256" t="s">
        <v>383</v>
      </c>
      <c r="E272" s="257" t="s">
        <v>384</v>
      </c>
      <c r="F272" s="258" t="s">
        <v>385</v>
      </c>
      <c r="G272" s="259" t="s">
        <v>207</v>
      </c>
      <c r="H272" s="260">
        <v>1</v>
      </c>
      <c r="I272" s="261"/>
      <c r="J272" s="262">
        <f>ROUND(I272*H272,2)</f>
        <v>0</v>
      </c>
      <c r="K272" s="258" t="s">
        <v>145</v>
      </c>
      <c r="L272" s="263"/>
      <c r="M272" s="264" t="s">
        <v>19</v>
      </c>
      <c r="N272" s="265" t="s">
        <v>43</v>
      </c>
      <c r="O272" s="85"/>
      <c r="P272" s="214">
        <f>O272*H272</f>
        <v>0</v>
      </c>
      <c r="Q272" s="214">
        <v>0</v>
      </c>
      <c r="R272" s="214">
        <f>Q272*H272</f>
        <v>0</v>
      </c>
      <c r="S272" s="214">
        <v>0</v>
      </c>
      <c r="T272" s="215">
        <f>S272*H272</f>
        <v>0</v>
      </c>
      <c r="U272" s="39"/>
      <c r="V272" s="39"/>
      <c r="W272" s="39"/>
      <c r="X272" s="39"/>
      <c r="Y272" s="39"/>
      <c r="Z272" s="39"/>
      <c r="AA272" s="39"/>
      <c r="AB272" s="39"/>
      <c r="AC272" s="39"/>
      <c r="AD272" s="39"/>
      <c r="AE272" s="39"/>
      <c r="AR272" s="216" t="s">
        <v>219</v>
      </c>
      <c r="AT272" s="216" t="s">
        <v>383</v>
      </c>
      <c r="AU272" s="216" t="s">
        <v>82</v>
      </c>
      <c r="AY272" s="18" t="s">
        <v>138</v>
      </c>
      <c r="BE272" s="217">
        <f>IF(N272="základní",J272,0)</f>
        <v>0</v>
      </c>
      <c r="BF272" s="217">
        <f>IF(N272="snížená",J272,0)</f>
        <v>0</v>
      </c>
      <c r="BG272" s="217">
        <f>IF(N272="zákl. přenesená",J272,0)</f>
        <v>0</v>
      </c>
      <c r="BH272" s="217">
        <f>IF(N272="sníž. přenesená",J272,0)</f>
        <v>0</v>
      </c>
      <c r="BI272" s="217">
        <f>IF(N272="nulová",J272,0)</f>
        <v>0</v>
      </c>
      <c r="BJ272" s="18" t="s">
        <v>80</v>
      </c>
      <c r="BK272" s="217">
        <f>ROUND(I272*H272,2)</f>
        <v>0</v>
      </c>
      <c r="BL272" s="18" t="s">
        <v>177</v>
      </c>
      <c r="BM272" s="216" t="s">
        <v>386</v>
      </c>
    </row>
    <row r="273" s="2" customFormat="1">
      <c r="A273" s="39"/>
      <c r="B273" s="40"/>
      <c r="C273" s="41"/>
      <c r="D273" s="218" t="s">
        <v>147</v>
      </c>
      <c r="E273" s="41"/>
      <c r="F273" s="219" t="s">
        <v>385</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147</v>
      </c>
      <c r="AU273" s="18" t="s">
        <v>82</v>
      </c>
    </row>
    <row r="274" s="2" customFormat="1" ht="16.5" customHeight="1">
      <c r="A274" s="39"/>
      <c r="B274" s="40"/>
      <c r="C274" s="205" t="s">
        <v>387</v>
      </c>
      <c r="D274" s="205" t="s">
        <v>141</v>
      </c>
      <c r="E274" s="206" t="s">
        <v>388</v>
      </c>
      <c r="F274" s="207" t="s">
        <v>389</v>
      </c>
      <c r="G274" s="208" t="s">
        <v>207</v>
      </c>
      <c r="H274" s="209">
        <v>1</v>
      </c>
      <c r="I274" s="210"/>
      <c r="J274" s="211">
        <f>ROUND(I274*H274,2)</f>
        <v>0</v>
      </c>
      <c r="K274" s="207" t="s">
        <v>145</v>
      </c>
      <c r="L274" s="45"/>
      <c r="M274" s="212" t="s">
        <v>19</v>
      </c>
      <c r="N274" s="213" t="s">
        <v>43</v>
      </c>
      <c r="O274" s="85"/>
      <c r="P274" s="214">
        <f>O274*H274</f>
        <v>0</v>
      </c>
      <c r="Q274" s="214">
        <v>0</v>
      </c>
      <c r="R274" s="214">
        <f>Q274*H274</f>
        <v>0</v>
      </c>
      <c r="S274" s="214">
        <v>0</v>
      </c>
      <c r="T274" s="215">
        <f>S274*H274</f>
        <v>0</v>
      </c>
      <c r="U274" s="39"/>
      <c r="V274" s="39"/>
      <c r="W274" s="39"/>
      <c r="X274" s="39"/>
      <c r="Y274" s="39"/>
      <c r="Z274" s="39"/>
      <c r="AA274" s="39"/>
      <c r="AB274" s="39"/>
      <c r="AC274" s="39"/>
      <c r="AD274" s="39"/>
      <c r="AE274" s="39"/>
      <c r="AR274" s="216" t="s">
        <v>177</v>
      </c>
      <c r="AT274" s="216" t="s">
        <v>141</v>
      </c>
      <c r="AU274" s="216" t="s">
        <v>82</v>
      </c>
      <c r="AY274" s="18" t="s">
        <v>138</v>
      </c>
      <c r="BE274" s="217">
        <f>IF(N274="základní",J274,0)</f>
        <v>0</v>
      </c>
      <c r="BF274" s="217">
        <f>IF(N274="snížená",J274,0)</f>
        <v>0</v>
      </c>
      <c r="BG274" s="217">
        <f>IF(N274="zákl. přenesená",J274,0)</f>
        <v>0</v>
      </c>
      <c r="BH274" s="217">
        <f>IF(N274="sníž. přenesená",J274,0)</f>
        <v>0</v>
      </c>
      <c r="BI274" s="217">
        <f>IF(N274="nulová",J274,0)</f>
        <v>0</v>
      </c>
      <c r="BJ274" s="18" t="s">
        <v>80</v>
      </c>
      <c r="BK274" s="217">
        <f>ROUND(I274*H274,2)</f>
        <v>0</v>
      </c>
      <c r="BL274" s="18" t="s">
        <v>177</v>
      </c>
      <c r="BM274" s="216" t="s">
        <v>390</v>
      </c>
    </row>
    <row r="275" s="2" customFormat="1">
      <c r="A275" s="39"/>
      <c r="B275" s="40"/>
      <c r="C275" s="41"/>
      <c r="D275" s="218" t="s">
        <v>147</v>
      </c>
      <c r="E275" s="41"/>
      <c r="F275" s="219" t="s">
        <v>389</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147</v>
      </c>
      <c r="AU275" s="18" t="s">
        <v>82</v>
      </c>
    </row>
    <row r="276" s="2" customFormat="1" ht="16.5" customHeight="1">
      <c r="A276" s="39"/>
      <c r="B276" s="40"/>
      <c r="C276" s="205" t="s">
        <v>272</v>
      </c>
      <c r="D276" s="205" t="s">
        <v>141</v>
      </c>
      <c r="E276" s="206" t="s">
        <v>391</v>
      </c>
      <c r="F276" s="207" t="s">
        <v>392</v>
      </c>
      <c r="G276" s="208" t="s">
        <v>207</v>
      </c>
      <c r="H276" s="209">
        <v>1</v>
      </c>
      <c r="I276" s="210"/>
      <c r="J276" s="211">
        <f>ROUND(I276*H276,2)</f>
        <v>0</v>
      </c>
      <c r="K276" s="207" t="s">
        <v>145</v>
      </c>
      <c r="L276" s="45"/>
      <c r="M276" s="212" t="s">
        <v>19</v>
      </c>
      <c r="N276" s="213" t="s">
        <v>43</v>
      </c>
      <c r="O276" s="85"/>
      <c r="P276" s="214">
        <f>O276*H276</f>
        <v>0</v>
      </c>
      <c r="Q276" s="214">
        <v>0</v>
      </c>
      <c r="R276" s="214">
        <f>Q276*H276</f>
        <v>0</v>
      </c>
      <c r="S276" s="214">
        <v>0</v>
      </c>
      <c r="T276" s="215">
        <f>S276*H276</f>
        <v>0</v>
      </c>
      <c r="U276" s="39"/>
      <c r="V276" s="39"/>
      <c r="W276" s="39"/>
      <c r="X276" s="39"/>
      <c r="Y276" s="39"/>
      <c r="Z276" s="39"/>
      <c r="AA276" s="39"/>
      <c r="AB276" s="39"/>
      <c r="AC276" s="39"/>
      <c r="AD276" s="39"/>
      <c r="AE276" s="39"/>
      <c r="AR276" s="216" t="s">
        <v>177</v>
      </c>
      <c r="AT276" s="216" t="s">
        <v>141</v>
      </c>
      <c r="AU276" s="216" t="s">
        <v>82</v>
      </c>
      <c r="AY276" s="18" t="s">
        <v>138</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177</v>
      </c>
      <c r="BM276" s="216" t="s">
        <v>393</v>
      </c>
    </row>
    <row r="277" s="2" customFormat="1">
      <c r="A277" s="39"/>
      <c r="B277" s="40"/>
      <c r="C277" s="41"/>
      <c r="D277" s="218" t="s">
        <v>147</v>
      </c>
      <c r="E277" s="41"/>
      <c r="F277" s="219" t="s">
        <v>392</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147</v>
      </c>
      <c r="AU277" s="18" t="s">
        <v>82</v>
      </c>
    </row>
    <row r="278" s="2" customFormat="1">
      <c r="A278" s="39"/>
      <c r="B278" s="40"/>
      <c r="C278" s="41"/>
      <c r="D278" s="218" t="s">
        <v>157</v>
      </c>
      <c r="E278" s="41"/>
      <c r="F278" s="245" t="s">
        <v>394</v>
      </c>
      <c r="G278" s="41"/>
      <c r="H278" s="41"/>
      <c r="I278" s="220"/>
      <c r="J278" s="41"/>
      <c r="K278" s="41"/>
      <c r="L278" s="45"/>
      <c r="M278" s="221"/>
      <c r="N278" s="222"/>
      <c r="O278" s="85"/>
      <c r="P278" s="85"/>
      <c r="Q278" s="85"/>
      <c r="R278" s="85"/>
      <c r="S278" s="85"/>
      <c r="T278" s="86"/>
      <c r="U278" s="39"/>
      <c r="V278" s="39"/>
      <c r="W278" s="39"/>
      <c r="X278" s="39"/>
      <c r="Y278" s="39"/>
      <c r="Z278" s="39"/>
      <c r="AA278" s="39"/>
      <c r="AB278" s="39"/>
      <c r="AC278" s="39"/>
      <c r="AD278" s="39"/>
      <c r="AE278" s="39"/>
      <c r="AT278" s="18" t="s">
        <v>157</v>
      </c>
      <c r="AU278" s="18" t="s">
        <v>82</v>
      </c>
    </row>
    <row r="279" s="2" customFormat="1" ht="24.15" customHeight="1">
      <c r="A279" s="39"/>
      <c r="B279" s="40"/>
      <c r="C279" s="205" t="s">
        <v>395</v>
      </c>
      <c r="D279" s="205" t="s">
        <v>141</v>
      </c>
      <c r="E279" s="206" t="s">
        <v>396</v>
      </c>
      <c r="F279" s="207" t="s">
        <v>397</v>
      </c>
      <c r="G279" s="208" t="s">
        <v>253</v>
      </c>
      <c r="H279" s="209">
        <v>0.024</v>
      </c>
      <c r="I279" s="210"/>
      <c r="J279" s="211">
        <f>ROUND(I279*H279,2)</f>
        <v>0</v>
      </c>
      <c r="K279" s="207" t="s">
        <v>145</v>
      </c>
      <c r="L279" s="45"/>
      <c r="M279" s="212" t="s">
        <v>19</v>
      </c>
      <c r="N279" s="213" t="s">
        <v>43</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177</v>
      </c>
      <c r="AT279" s="216" t="s">
        <v>141</v>
      </c>
      <c r="AU279" s="216" t="s">
        <v>82</v>
      </c>
      <c r="AY279" s="18" t="s">
        <v>138</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177</v>
      </c>
      <c r="BM279" s="216" t="s">
        <v>398</v>
      </c>
    </row>
    <row r="280" s="2" customFormat="1">
      <c r="A280" s="39"/>
      <c r="B280" s="40"/>
      <c r="C280" s="41"/>
      <c r="D280" s="218" t="s">
        <v>147</v>
      </c>
      <c r="E280" s="41"/>
      <c r="F280" s="219" t="s">
        <v>397</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147</v>
      </c>
      <c r="AU280" s="18" t="s">
        <v>82</v>
      </c>
    </row>
    <row r="281" s="2" customFormat="1">
      <c r="A281" s="39"/>
      <c r="B281" s="40"/>
      <c r="C281" s="41"/>
      <c r="D281" s="218" t="s">
        <v>157</v>
      </c>
      <c r="E281" s="41"/>
      <c r="F281" s="245" t="s">
        <v>399</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82</v>
      </c>
    </row>
    <row r="282" s="2" customFormat="1" ht="24.15" customHeight="1">
      <c r="A282" s="39"/>
      <c r="B282" s="40"/>
      <c r="C282" s="205" t="s">
        <v>276</v>
      </c>
      <c r="D282" s="205" t="s">
        <v>141</v>
      </c>
      <c r="E282" s="206" t="s">
        <v>400</v>
      </c>
      <c r="F282" s="207" t="s">
        <v>401</v>
      </c>
      <c r="G282" s="208" t="s">
        <v>253</v>
      </c>
      <c r="H282" s="209">
        <v>0.021999999999999999</v>
      </c>
      <c r="I282" s="210"/>
      <c r="J282" s="211">
        <f>ROUND(I282*H282,2)</f>
        <v>0</v>
      </c>
      <c r="K282" s="207" t="s">
        <v>145</v>
      </c>
      <c r="L282" s="45"/>
      <c r="M282" s="212" t="s">
        <v>19</v>
      </c>
      <c r="N282" s="213" t="s">
        <v>43</v>
      </c>
      <c r="O282" s="85"/>
      <c r="P282" s="214">
        <f>O282*H282</f>
        <v>0</v>
      </c>
      <c r="Q282" s="214">
        <v>0</v>
      </c>
      <c r="R282" s="214">
        <f>Q282*H282</f>
        <v>0</v>
      </c>
      <c r="S282" s="214">
        <v>0</v>
      </c>
      <c r="T282" s="215">
        <f>S282*H282</f>
        <v>0</v>
      </c>
      <c r="U282" s="39"/>
      <c r="V282" s="39"/>
      <c r="W282" s="39"/>
      <c r="X282" s="39"/>
      <c r="Y282" s="39"/>
      <c r="Z282" s="39"/>
      <c r="AA282" s="39"/>
      <c r="AB282" s="39"/>
      <c r="AC282" s="39"/>
      <c r="AD282" s="39"/>
      <c r="AE282" s="39"/>
      <c r="AR282" s="216" t="s">
        <v>177</v>
      </c>
      <c r="AT282" s="216" t="s">
        <v>141</v>
      </c>
      <c r="AU282" s="216" t="s">
        <v>82</v>
      </c>
      <c r="AY282" s="18" t="s">
        <v>138</v>
      </c>
      <c r="BE282" s="217">
        <f>IF(N282="základní",J282,0)</f>
        <v>0</v>
      </c>
      <c r="BF282" s="217">
        <f>IF(N282="snížená",J282,0)</f>
        <v>0</v>
      </c>
      <c r="BG282" s="217">
        <f>IF(N282="zákl. přenesená",J282,0)</f>
        <v>0</v>
      </c>
      <c r="BH282" s="217">
        <f>IF(N282="sníž. přenesená",J282,0)</f>
        <v>0</v>
      </c>
      <c r="BI282" s="217">
        <f>IF(N282="nulová",J282,0)</f>
        <v>0</v>
      </c>
      <c r="BJ282" s="18" t="s">
        <v>80</v>
      </c>
      <c r="BK282" s="217">
        <f>ROUND(I282*H282,2)</f>
        <v>0</v>
      </c>
      <c r="BL282" s="18" t="s">
        <v>177</v>
      </c>
      <c r="BM282" s="216" t="s">
        <v>402</v>
      </c>
    </row>
    <row r="283" s="2" customFormat="1">
      <c r="A283" s="39"/>
      <c r="B283" s="40"/>
      <c r="C283" s="41"/>
      <c r="D283" s="218" t="s">
        <v>147</v>
      </c>
      <c r="E283" s="41"/>
      <c r="F283" s="219" t="s">
        <v>401</v>
      </c>
      <c r="G283" s="41"/>
      <c r="H283" s="41"/>
      <c r="I283" s="220"/>
      <c r="J283" s="41"/>
      <c r="K283" s="41"/>
      <c r="L283" s="45"/>
      <c r="M283" s="221"/>
      <c r="N283" s="222"/>
      <c r="O283" s="85"/>
      <c r="P283" s="85"/>
      <c r="Q283" s="85"/>
      <c r="R283" s="85"/>
      <c r="S283" s="85"/>
      <c r="T283" s="86"/>
      <c r="U283" s="39"/>
      <c r="V283" s="39"/>
      <c r="W283" s="39"/>
      <c r="X283" s="39"/>
      <c r="Y283" s="39"/>
      <c r="Z283" s="39"/>
      <c r="AA283" s="39"/>
      <c r="AB283" s="39"/>
      <c r="AC283" s="39"/>
      <c r="AD283" s="39"/>
      <c r="AE283" s="39"/>
      <c r="AT283" s="18" t="s">
        <v>147</v>
      </c>
      <c r="AU283" s="18" t="s">
        <v>82</v>
      </c>
    </row>
    <row r="284" s="12" customFormat="1" ht="22.8" customHeight="1">
      <c r="A284" s="12"/>
      <c r="B284" s="189"/>
      <c r="C284" s="190"/>
      <c r="D284" s="191" t="s">
        <v>71</v>
      </c>
      <c r="E284" s="203" t="s">
        <v>403</v>
      </c>
      <c r="F284" s="203" t="s">
        <v>404</v>
      </c>
      <c r="G284" s="190"/>
      <c r="H284" s="190"/>
      <c r="I284" s="193"/>
      <c r="J284" s="204">
        <f>BK284</f>
        <v>0</v>
      </c>
      <c r="K284" s="190"/>
      <c r="L284" s="195"/>
      <c r="M284" s="196"/>
      <c r="N284" s="197"/>
      <c r="O284" s="197"/>
      <c r="P284" s="198">
        <f>SUM(P285:P294)</f>
        <v>0</v>
      </c>
      <c r="Q284" s="197"/>
      <c r="R284" s="198">
        <f>SUM(R285:R294)</f>
        <v>0</v>
      </c>
      <c r="S284" s="197"/>
      <c r="T284" s="199">
        <f>SUM(T285:T294)</f>
        <v>0</v>
      </c>
      <c r="U284" s="12"/>
      <c r="V284" s="12"/>
      <c r="W284" s="12"/>
      <c r="X284" s="12"/>
      <c r="Y284" s="12"/>
      <c r="Z284" s="12"/>
      <c r="AA284" s="12"/>
      <c r="AB284" s="12"/>
      <c r="AC284" s="12"/>
      <c r="AD284" s="12"/>
      <c r="AE284" s="12"/>
      <c r="AR284" s="200" t="s">
        <v>82</v>
      </c>
      <c r="AT284" s="201" t="s">
        <v>71</v>
      </c>
      <c r="AU284" s="201" t="s">
        <v>80</v>
      </c>
      <c r="AY284" s="200" t="s">
        <v>138</v>
      </c>
      <c r="BK284" s="202">
        <f>SUM(BK285:BK294)</f>
        <v>0</v>
      </c>
    </row>
    <row r="285" s="2" customFormat="1" ht="16.5" customHeight="1">
      <c r="A285" s="39"/>
      <c r="B285" s="40"/>
      <c r="C285" s="205" t="s">
        <v>405</v>
      </c>
      <c r="D285" s="205" t="s">
        <v>141</v>
      </c>
      <c r="E285" s="206" t="s">
        <v>406</v>
      </c>
      <c r="F285" s="207" t="s">
        <v>407</v>
      </c>
      <c r="G285" s="208" t="s">
        <v>144</v>
      </c>
      <c r="H285" s="209">
        <v>21.420000000000002</v>
      </c>
      <c r="I285" s="210"/>
      <c r="J285" s="211">
        <f>ROUND(I285*H285,2)</f>
        <v>0</v>
      </c>
      <c r="K285" s="207" t="s">
        <v>145</v>
      </c>
      <c r="L285" s="45"/>
      <c r="M285" s="212" t="s">
        <v>19</v>
      </c>
      <c r="N285" s="213" t="s">
        <v>43</v>
      </c>
      <c r="O285" s="85"/>
      <c r="P285" s="214">
        <f>O285*H285</f>
        <v>0</v>
      </c>
      <c r="Q285" s="214">
        <v>0</v>
      </c>
      <c r="R285" s="214">
        <f>Q285*H285</f>
        <v>0</v>
      </c>
      <c r="S285" s="214">
        <v>0</v>
      </c>
      <c r="T285" s="215">
        <f>S285*H285</f>
        <v>0</v>
      </c>
      <c r="U285" s="39"/>
      <c r="V285" s="39"/>
      <c r="W285" s="39"/>
      <c r="X285" s="39"/>
      <c r="Y285" s="39"/>
      <c r="Z285" s="39"/>
      <c r="AA285" s="39"/>
      <c r="AB285" s="39"/>
      <c r="AC285" s="39"/>
      <c r="AD285" s="39"/>
      <c r="AE285" s="39"/>
      <c r="AR285" s="216" t="s">
        <v>177</v>
      </c>
      <c r="AT285" s="216" t="s">
        <v>141</v>
      </c>
      <c r="AU285" s="216" t="s">
        <v>82</v>
      </c>
      <c r="AY285" s="18" t="s">
        <v>138</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177</v>
      </c>
      <c r="BM285" s="216" t="s">
        <v>408</v>
      </c>
    </row>
    <row r="286" s="2" customFormat="1">
      <c r="A286" s="39"/>
      <c r="B286" s="40"/>
      <c r="C286" s="41"/>
      <c r="D286" s="218" t="s">
        <v>147</v>
      </c>
      <c r="E286" s="41"/>
      <c r="F286" s="219" t="s">
        <v>407</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147</v>
      </c>
      <c r="AU286" s="18" t="s">
        <v>82</v>
      </c>
    </row>
    <row r="287" s="2" customFormat="1" ht="16.5" customHeight="1">
      <c r="A287" s="39"/>
      <c r="B287" s="40"/>
      <c r="C287" s="205" t="s">
        <v>285</v>
      </c>
      <c r="D287" s="205" t="s">
        <v>141</v>
      </c>
      <c r="E287" s="206" t="s">
        <v>409</v>
      </c>
      <c r="F287" s="207" t="s">
        <v>410</v>
      </c>
      <c r="G287" s="208" t="s">
        <v>144</v>
      </c>
      <c r="H287" s="209">
        <v>21.420000000000002</v>
      </c>
      <c r="I287" s="210"/>
      <c r="J287" s="211">
        <f>ROUND(I287*H287,2)</f>
        <v>0</v>
      </c>
      <c r="K287" s="207" t="s">
        <v>145</v>
      </c>
      <c r="L287" s="45"/>
      <c r="M287" s="212" t="s">
        <v>19</v>
      </c>
      <c r="N287" s="213"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177</v>
      </c>
      <c r="AT287" s="216" t="s">
        <v>141</v>
      </c>
      <c r="AU287" s="216" t="s">
        <v>82</v>
      </c>
      <c r="AY287" s="18" t="s">
        <v>138</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177</v>
      </c>
      <c r="BM287" s="216" t="s">
        <v>411</v>
      </c>
    </row>
    <row r="288" s="2" customFormat="1">
      <c r="A288" s="39"/>
      <c r="B288" s="40"/>
      <c r="C288" s="41"/>
      <c r="D288" s="218" t="s">
        <v>147</v>
      </c>
      <c r="E288" s="41"/>
      <c r="F288" s="219" t="s">
        <v>410</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147</v>
      </c>
      <c r="AU288" s="18" t="s">
        <v>82</v>
      </c>
    </row>
    <row r="289" s="2" customFormat="1">
      <c r="A289" s="39"/>
      <c r="B289" s="40"/>
      <c r="C289" s="41"/>
      <c r="D289" s="218" t="s">
        <v>157</v>
      </c>
      <c r="E289" s="41"/>
      <c r="F289" s="245" t="s">
        <v>412</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157</v>
      </c>
      <c r="AU289" s="18" t="s">
        <v>82</v>
      </c>
    </row>
    <row r="290" s="13" customFormat="1">
      <c r="A290" s="13"/>
      <c r="B290" s="223"/>
      <c r="C290" s="224"/>
      <c r="D290" s="218" t="s">
        <v>148</v>
      </c>
      <c r="E290" s="225" t="s">
        <v>19</v>
      </c>
      <c r="F290" s="226" t="s">
        <v>413</v>
      </c>
      <c r="G290" s="224"/>
      <c r="H290" s="227">
        <v>21.420000000000002</v>
      </c>
      <c r="I290" s="228"/>
      <c r="J290" s="224"/>
      <c r="K290" s="224"/>
      <c r="L290" s="229"/>
      <c r="M290" s="230"/>
      <c r="N290" s="231"/>
      <c r="O290" s="231"/>
      <c r="P290" s="231"/>
      <c r="Q290" s="231"/>
      <c r="R290" s="231"/>
      <c r="S290" s="231"/>
      <c r="T290" s="232"/>
      <c r="U290" s="13"/>
      <c r="V290" s="13"/>
      <c r="W290" s="13"/>
      <c r="X290" s="13"/>
      <c r="Y290" s="13"/>
      <c r="Z290" s="13"/>
      <c r="AA290" s="13"/>
      <c r="AB290" s="13"/>
      <c r="AC290" s="13"/>
      <c r="AD290" s="13"/>
      <c r="AE290" s="13"/>
      <c r="AT290" s="233" t="s">
        <v>148</v>
      </c>
      <c r="AU290" s="233" t="s">
        <v>82</v>
      </c>
      <c r="AV290" s="13" t="s">
        <v>82</v>
      </c>
      <c r="AW290" s="13" t="s">
        <v>31</v>
      </c>
      <c r="AX290" s="13" t="s">
        <v>72</v>
      </c>
      <c r="AY290" s="233" t="s">
        <v>138</v>
      </c>
    </row>
    <row r="291" s="14" customFormat="1">
      <c r="A291" s="14"/>
      <c r="B291" s="234"/>
      <c r="C291" s="235"/>
      <c r="D291" s="218" t="s">
        <v>148</v>
      </c>
      <c r="E291" s="236" t="s">
        <v>19</v>
      </c>
      <c r="F291" s="237" t="s">
        <v>150</v>
      </c>
      <c r="G291" s="235"/>
      <c r="H291" s="238">
        <v>21.420000000000002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148</v>
      </c>
      <c r="AU291" s="244" t="s">
        <v>82</v>
      </c>
      <c r="AV291" s="14" t="s">
        <v>146</v>
      </c>
      <c r="AW291" s="14" t="s">
        <v>31</v>
      </c>
      <c r="AX291" s="14" t="s">
        <v>80</v>
      </c>
      <c r="AY291" s="244" t="s">
        <v>138</v>
      </c>
    </row>
    <row r="292" s="2" customFormat="1" ht="24.15" customHeight="1">
      <c r="A292" s="39"/>
      <c r="B292" s="40"/>
      <c r="C292" s="205" t="s">
        <v>414</v>
      </c>
      <c r="D292" s="205" t="s">
        <v>141</v>
      </c>
      <c r="E292" s="206" t="s">
        <v>415</v>
      </c>
      <c r="F292" s="207" t="s">
        <v>416</v>
      </c>
      <c r="G292" s="208" t="s">
        <v>253</v>
      </c>
      <c r="H292" s="209">
        <v>0.040000000000000001</v>
      </c>
      <c r="I292" s="210"/>
      <c r="J292" s="211">
        <f>ROUND(I292*H292,2)</f>
        <v>0</v>
      </c>
      <c r="K292" s="207" t="s">
        <v>145</v>
      </c>
      <c r="L292" s="45"/>
      <c r="M292" s="212" t="s">
        <v>19</v>
      </c>
      <c r="N292" s="213" t="s">
        <v>43</v>
      </c>
      <c r="O292" s="85"/>
      <c r="P292" s="214">
        <f>O292*H292</f>
        <v>0</v>
      </c>
      <c r="Q292" s="214">
        <v>0</v>
      </c>
      <c r="R292" s="214">
        <f>Q292*H292</f>
        <v>0</v>
      </c>
      <c r="S292" s="214">
        <v>0</v>
      </c>
      <c r="T292" s="215">
        <f>S292*H292</f>
        <v>0</v>
      </c>
      <c r="U292" s="39"/>
      <c r="V292" s="39"/>
      <c r="W292" s="39"/>
      <c r="X292" s="39"/>
      <c r="Y292" s="39"/>
      <c r="Z292" s="39"/>
      <c r="AA292" s="39"/>
      <c r="AB292" s="39"/>
      <c r="AC292" s="39"/>
      <c r="AD292" s="39"/>
      <c r="AE292" s="39"/>
      <c r="AR292" s="216" t="s">
        <v>177</v>
      </c>
      <c r="AT292" s="216" t="s">
        <v>141</v>
      </c>
      <c r="AU292" s="216" t="s">
        <v>82</v>
      </c>
      <c r="AY292" s="18" t="s">
        <v>138</v>
      </c>
      <c r="BE292" s="217">
        <f>IF(N292="základní",J292,0)</f>
        <v>0</v>
      </c>
      <c r="BF292" s="217">
        <f>IF(N292="snížená",J292,0)</f>
        <v>0</v>
      </c>
      <c r="BG292" s="217">
        <f>IF(N292="zákl. přenesená",J292,0)</f>
        <v>0</v>
      </c>
      <c r="BH292" s="217">
        <f>IF(N292="sníž. přenesená",J292,0)</f>
        <v>0</v>
      </c>
      <c r="BI292" s="217">
        <f>IF(N292="nulová",J292,0)</f>
        <v>0</v>
      </c>
      <c r="BJ292" s="18" t="s">
        <v>80</v>
      </c>
      <c r="BK292" s="217">
        <f>ROUND(I292*H292,2)</f>
        <v>0</v>
      </c>
      <c r="BL292" s="18" t="s">
        <v>177</v>
      </c>
      <c r="BM292" s="216" t="s">
        <v>417</v>
      </c>
    </row>
    <row r="293" s="2" customFormat="1">
      <c r="A293" s="39"/>
      <c r="B293" s="40"/>
      <c r="C293" s="41"/>
      <c r="D293" s="218" t="s">
        <v>147</v>
      </c>
      <c r="E293" s="41"/>
      <c r="F293" s="219" t="s">
        <v>416</v>
      </c>
      <c r="G293" s="41"/>
      <c r="H293" s="41"/>
      <c r="I293" s="220"/>
      <c r="J293" s="41"/>
      <c r="K293" s="41"/>
      <c r="L293" s="45"/>
      <c r="M293" s="221"/>
      <c r="N293" s="222"/>
      <c r="O293" s="85"/>
      <c r="P293" s="85"/>
      <c r="Q293" s="85"/>
      <c r="R293" s="85"/>
      <c r="S293" s="85"/>
      <c r="T293" s="86"/>
      <c r="U293" s="39"/>
      <c r="V293" s="39"/>
      <c r="W293" s="39"/>
      <c r="X293" s="39"/>
      <c r="Y293" s="39"/>
      <c r="Z293" s="39"/>
      <c r="AA293" s="39"/>
      <c r="AB293" s="39"/>
      <c r="AC293" s="39"/>
      <c r="AD293" s="39"/>
      <c r="AE293" s="39"/>
      <c r="AT293" s="18" t="s">
        <v>147</v>
      </c>
      <c r="AU293" s="18" t="s">
        <v>82</v>
      </c>
    </row>
    <row r="294" s="2" customFormat="1">
      <c r="A294" s="39"/>
      <c r="B294" s="40"/>
      <c r="C294" s="41"/>
      <c r="D294" s="218" t="s">
        <v>157</v>
      </c>
      <c r="E294" s="41"/>
      <c r="F294" s="245" t="s">
        <v>399</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157</v>
      </c>
      <c r="AU294" s="18" t="s">
        <v>82</v>
      </c>
    </row>
    <row r="295" s="12" customFormat="1" ht="22.8" customHeight="1">
      <c r="A295" s="12"/>
      <c r="B295" s="189"/>
      <c r="C295" s="190"/>
      <c r="D295" s="191" t="s">
        <v>71</v>
      </c>
      <c r="E295" s="203" t="s">
        <v>418</v>
      </c>
      <c r="F295" s="203" t="s">
        <v>419</v>
      </c>
      <c r="G295" s="190"/>
      <c r="H295" s="190"/>
      <c r="I295" s="193"/>
      <c r="J295" s="204">
        <f>BK295</f>
        <v>0</v>
      </c>
      <c r="K295" s="190"/>
      <c r="L295" s="195"/>
      <c r="M295" s="196"/>
      <c r="N295" s="197"/>
      <c r="O295" s="197"/>
      <c r="P295" s="198">
        <f>SUM(P296:P329)</f>
        <v>0</v>
      </c>
      <c r="Q295" s="197"/>
      <c r="R295" s="198">
        <f>SUM(R296:R329)</f>
        <v>0</v>
      </c>
      <c r="S295" s="197"/>
      <c r="T295" s="199">
        <f>SUM(T296:T329)</f>
        <v>0</v>
      </c>
      <c r="U295" s="12"/>
      <c r="V295" s="12"/>
      <c r="W295" s="12"/>
      <c r="X295" s="12"/>
      <c r="Y295" s="12"/>
      <c r="Z295" s="12"/>
      <c r="AA295" s="12"/>
      <c r="AB295" s="12"/>
      <c r="AC295" s="12"/>
      <c r="AD295" s="12"/>
      <c r="AE295" s="12"/>
      <c r="AR295" s="200" t="s">
        <v>82</v>
      </c>
      <c r="AT295" s="201" t="s">
        <v>71</v>
      </c>
      <c r="AU295" s="201" t="s">
        <v>80</v>
      </c>
      <c r="AY295" s="200" t="s">
        <v>138</v>
      </c>
      <c r="BK295" s="202">
        <f>SUM(BK296:BK329)</f>
        <v>0</v>
      </c>
    </row>
    <row r="296" s="2" customFormat="1" ht="24.15" customHeight="1">
      <c r="A296" s="39"/>
      <c r="B296" s="40"/>
      <c r="C296" s="205" t="s">
        <v>289</v>
      </c>
      <c r="D296" s="205" t="s">
        <v>141</v>
      </c>
      <c r="E296" s="206" t="s">
        <v>420</v>
      </c>
      <c r="F296" s="207" t="s">
        <v>421</v>
      </c>
      <c r="G296" s="208" t="s">
        <v>207</v>
      </c>
      <c r="H296" s="209">
        <v>3</v>
      </c>
      <c r="I296" s="210"/>
      <c r="J296" s="211">
        <f>ROUND(I296*H296,2)</f>
        <v>0</v>
      </c>
      <c r="K296" s="207" t="s">
        <v>145</v>
      </c>
      <c r="L296" s="45"/>
      <c r="M296" s="212" t="s">
        <v>19</v>
      </c>
      <c r="N296" s="213" t="s">
        <v>43</v>
      </c>
      <c r="O296" s="85"/>
      <c r="P296" s="214">
        <f>O296*H296</f>
        <v>0</v>
      </c>
      <c r="Q296" s="214">
        <v>0</v>
      </c>
      <c r="R296" s="214">
        <f>Q296*H296</f>
        <v>0</v>
      </c>
      <c r="S296" s="214">
        <v>0</v>
      </c>
      <c r="T296" s="215">
        <f>S296*H296</f>
        <v>0</v>
      </c>
      <c r="U296" s="39"/>
      <c r="V296" s="39"/>
      <c r="W296" s="39"/>
      <c r="X296" s="39"/>
      <c r="Y296" s="39"/>
      <c r="Z296" s="39"/>
      <c r="AA296" s="39"/>
      <c r="AB296" s="39"/>
      <c r="AC296" s="39"/>
      <c r="AD296" s="39"/>
      <c r="AE296" s="39"/>
      <c r="AR296" s="216" t="s">
        <v>177</v>
      </c>
      <c r="AT296" s="216" t="s">
        <v>141</v>
      </c>
      <c r="AU296" s="216" t="s">
        <v>82</v>
      </c>
      <c r="AY296" s="18" t="s">
        <v>138</v>
      </c>
      <c r="BE296" s="217">
        <f>IF(N296="základní",J296,0)</f>
        <v>0</v>
      </c>
      <c r="BF296" s="217">
        <f>IF(N296="snížená",J296,0)</f>
        <v>0</v>
      </c>
      <c r="BG296" s="217">
        <f>IF(N296="zákl. přenesená",J296,0)</f>
        <v>0</v>
      </c>
      <c r="BH296" s="217">
        <f>IF(N296="sníž. přenesená",J296,0)</f>
        <v>0</v>
      </c>
      <c r="BI296" s="217">
        <f>IF(N296="nulová",J296,0)</f>
        <v>0</v>
      </c>
      <c r="BJ296" s="18" t="s">
        <v>80</v>
      </c>
      <c r="BK296" s="217">
        <f>ROUND(I296*H296,2)</f>
        <v>0</v>
      </c>
      <c r="BL296" s="18" t="s">
        <v>177</v>
      </c>
      <c r="BM296" s="216" t="s">
        <v>422</v>
      </c>
    </row>
    <row r="297" s="2" customFormat="1">
      <c r="A297" s="39"/>
      <c r="B297" s="40"/>
      <c r="C297" s="41"/>
      <c r="D297" s="218" t="s">
        <v>147</v>
      </c>
      <c r="E297" s="41"/>
      <c r="F297" s="219" t="s">
        <v>421</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147</v>
      </c>
      <c r="AU297" s="18" t="s">
        <v>82</v>
      </c>
    </row>
    <row r="298" s="2" customFormat="1">
      <c r="A298" s="39"/>
      <c r="B298" s="40"/>
      <c r="C298" s="41"/>
      <c r="D298" s="218" t="s">
        <v>157</v>
      </c>
      <c r="E298" s="41"/>
      <c r="F298" s="245" t="s">
        <v>423</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157</v>
      </c>
      <c r="AU298" s="18" t="s">
        <v>82</v>
      </c>
    </row>
    <row r="299" s="2" customFormat="1" ht="16.5" customHeight="1">
      <c r="A299" s="39"/>
      <c r="B299" s="40"/>
      <c r="C299" s="205" t="s">
        <v>424</v>
      </c>
      <c r="D299" s="205" t="s">
        <v>141</v>
      </c>
      <c r="E299" s="206" t="s">
        <v>425</v>
      </c>
      <c r="F299" s="207" t="s">
        <v>426</v>
      </c>
      <c r="G299" s="208" t="s">
        <v>207</v>
      </c>
      <c r="H299" s="209">
        <v>3</v>
      </c>
      <c r="I299" s="210"/>
      <c r="J299" s="211">
        <f>ROUND(I299*H299,2)</f>
        <v>0</v>
      </c>
      <c r="K299" s="207" t="s">
        <v>145</v>
      </c>
      <c r="L299" s="45"/>
      <c r="M299" s="212" t="s">
        <v>19</v>
      </c>
      <c r="N299" s="213" t="s">
        <v>43</v>
      </c>
      <c r="O299" s="85"/>
      <c r="P299" s="214">
        <f>O299*H299</f>
        <v>0</v>
      </c>
      <c r="Q299" s="214">
        <v>0</v>
      </c>
      <c r="R299" s="214">
        <f>Q299*H299</f>
        <v>0</v>
      </c>
      <c r="S299" s="214">
        <v>0</v>
      </c>
      <c r="T299" s="215">
        <f>S299*H299</f>
        <v>0</v>
      </c>
      <c r="U299" s="39"/>
      <c r="V299" s="39"/>
      <c r="W299" s="39"/>
      <c r="X299" s="39"/>
      <c r="Y299" s="39"/>
      <c r="Z299" s="39"/>
      <c r="AA299" s="39"/>
      <c r="AB299" s="39"/>
      <c r="AC299" s="39"/>
      <c r="AD299" s="39"/>
      <c r="AE299" s="39"/>
      <c r="AR299" s="216" t="s">
        <v>177</v>
      </c>
      <c r="AT299" s="216" t="s">
        <v>141</v>
      </c>
      <c r="AU299" s="216" t="s">
        <v>82</v>
      </c>
      <c r="AY299" s="18" t="s">
        <v>138</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177</v>
      </c>
      <c r="BM299" s="216" t="s">
        <v>427</v>
      </c>
    </row>
    <row r="300" s="2" customFormat="1">
      <c r="A300" s="39"/>
      <c r="B300" s="40"/>
      <c r="C300" s="41"/>
      <c r="D300" s="218" t="s">
        <v>147</v>
      </c>
      <c r="E300" s="41"/>
      <c r="F300" s="219" t="s">
        <v>426</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147</v>
      </c>
      <c r="AU300" s="18" t="s">
        <v>82</v>
      </c>
    </row>
    <row r="301" s="2" customFormat="1" ht="16.5" customHeight="1">
      <c r="A301" s="39"/>
      <c r="B301" s="40"/>
      <c r="C301" s="205" t="s">
        <v>293</v>
      </c>
      <c r="D301" s="205" t="s">
        <v>141</v>
      </c>
      <c r="E301" s="206" t="s">
        <v>428</v>
      </c>
      <c r="F301" s="207" t="s">
        <v>429</v>
      </c>
      <c r="G301" s="208" t="s">
        <v>207</v>
      </c>
      <c r="H301" s="209">
        <v>3</v>
      </c>
      <c r="I301" s="210"/>
      <c r="J301" s="211">
        <f>ROUND(I301*H301,2)</f>
        <v>0</v>
      </c>
      <c r="K301" s="207" t="s">
        <v>145</v>
      </c>
      <c r="L301" s="45"/>
      <c r="M301" s="212" t="s">
        <v>19</v>
      </c>
      <c r="N301" s="213" t="s">
        <v>43</v>
      </c>
      <c r="O301" s="85"/>
      <c r="P301" s="214">
        <f>O301*H301</f>
        <v>0</v>
      </c>
      <c r="Q301" s="214">
        <v>0</v>
      </c>
      <c r="R301" s="214">
        <f>Q301*H301</f>
        <v>0</v>
      </c>
      <c r="S301" s="214">
        <v>0</v>
      </c>
      <c r="T301" s="215">
        <f>S301*H301</f>
        <v>0</v>
      </c>
      <c r="U301" s="39"/>
      <c r="V301" s="39"/>
      <c r="W301" s="39"/>
      <c r="X301" s="39"/>
      <c r="Y301" s="39"/>
      <c r="Z301" s="39"/>
      <c r="AA301" s="39"/>
      <c r="AB301" s="39"/>
      <c r="AC301" s="39"/>
      <c r="AD301" s="39"/>
      <c r="AE301" s="39"/>
      <c r="AR301" s="216" t="s">
        <v>177</v>
      </c>
      <c r="AT301" s="216" t="s">
        <v>141</v>
      </c>
      <c r="AU301" s="216" t="s">
        <v>82</v>
      </c>
      <c r="AY301" s="18" t="s">
        <v>138</v>
      </c>
      <c r="BE301" s="217">
        <f>IF(N301="základní",J301,0)</f>
        <v>0</v>
      </c>
      <c r="BF301" s="217">
        <f>IF(N301="snížená",J301,0)</f>
        <v>0</v>
      </c>
      <c r="BG301" s="217">
        <f>IF(N301="zákl. přenesená",J301,0)</f>
        <v>0</v>
      </c>
      <c r="BH301" s="217">
        <f>IF(N301="sníž. přenesená",J301,0)</f>
        <v>0</v>
      </c>
      <c r="BI301" s="217">
        <f>IF(N301="nulová",J301,0)</f>
        <v>0</v>
      </c>
      <c r="BJ301" s="18" t="s">
        <v>80</v>
      </c>
      <c r="BK301" s="217">
        <f>ROUND(I301*H301,2)</f>
        <v>0</v>
      </c>
      <c r="BL301" s="18" t="s">
        <v>177</v>
      </c>
      <c r="BM301" s="216" t="s">
        <v>430</v>
      </c>
    </row>
    <row r="302" s="2" customFormat="1">
      <c r="A302" s="39"/>
      <c r="B302" s="40"/>
      <c r="C302" s="41"/>
      <c r="D302" s="218" t="s">
        <v>147</v>
      </c>
      <c r="E302" s="41"/>
      <c r="F302" s="219" t="s">
        <v>429</v>
      </c>
      <c r="G302" s="41"/>
      <c r="H302" s="41"/>
      <c r="I302" s="220"/>
      <c r="J302" s="41"/>
      <c r="K302" s="41"/>
      <c r="L302" s="45"/>
      <c r="M302" s="221"/>
      <c r="N302" s="222"/>
      <c r="O302" s="85"/>
      <c r="P302" s="85"/>
      <c r="Q302" s="85"/>
      <c r="R302" s="85"/>
      <c r="S302" s="85"/>
      <c r="T302" s="86"/>
      <c r="U302" s="39"/>
      <c r="V302" s="39"/>
      <c r="W302" s="39"/>
      <c r="X302" s="39"/>
      <c r="Y302" s="39"/>
      <c r="Z302" s="39"/>
      <c r="AA302" s="39"/>
      <c r="AB302" s="39"/>
      <c r="AC302" s="39"/>
      <c r="AD302" s="39"/>
      <c r="AE302" s="39"/>
      <c r="AT302" s="18" t="s">
        <v>147</v>
      </c>
      <c r="AU302" s="18" t="s">
        <v>82</v>
      </c>
    </row>
    <row r="303" s="2" customFormat="1" ht="16.5" customHeight="1">
      <c r="A303" s="39"/>
      <c r="B303" s="40"/>
      <c r="C303" s="256" t="s">
        <v>431</v>
      </c>
      <c r="D303" s="256" t="s">
        <v>383</v>
      </c>
      <c r="E303" s="257" t="s">
        <v>432</v>
      </c>
      <c r="F303" s="258" t="s">
        <v>433</v>
      </c>
      <c r="G303" s="259" t="s">
        <v>207</v>
      </c>
      <c r="H303" s="260">
        <v>3</v>
      </c>
      <c r="I303" s="261"/>
      <c r="J303" s="262">
        <f>ROUND(I303*H303,2)</f>
        <v>0</v>
      </c>
      <c r="K303" s="258" t="s">
        <v>145</v>
      </c>
      <c r="L303" s="263"/>
      <c r="M303" s="264" t="s">
        <v>19</v>
      </c>
      <c r="N303" s="265" t="s">
        <v>43</v>
      </c>
      <c r="O303" s="85"/>
      <c r="P303" s="214">
        <f>O303*H303</f>
        <v>0</v>
      </c>
      <c r="Q303" s="214">
        <v>0</v>
      </c>
      <c r="R303" s="214">
        <f>Q303*H303</f>
        <v>0</v>
      </c>
      <c r="S303" s="214">
        <v>0</v>
      </c>
      <c r="T303" s="215">
        <f>S303*H303</f>
        <v>0</v>
      </c>
      <c r="U303" s="39"/>
      <c r="V303" s="39"/>
      <c r="W303" s="39"/>
      <c r="X303" s="39"/>
      <c r="Y303" s="39"/>
      <c r="Z303" s="39"/>
      <c r="AA303" s="39"/>
      <c r="AB303" s="39"/>
      <c r="AC303" s="39"/>
      <c r="AD303" s="39"/>
      <c r="AE303" s="39"/>
      <c r="AR303" s="216" t="s">
        <v>219</v>
      </c>
      <c r="AT303" s="216" t="s">
        <v>383</v>
      </c>
      <c r="AU303" s="216" t="s">
        <v>82</v>
      </c>
      <c r="AY303" s="18" t="s">
        <v>138</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177</v>
      </c>
      <c r="BM303" s="216" t="s">
        <v>434</v>
      </c>
    </row>
    <row r="304" s="2" customFormat="1">
      <c r="A304" s="39"/>
      <c r="B304" s="40"/>
      <c r="C304" s="41"/>
      <c r="D304" s="218" t="s">
        <v>147</v>
      </c>
      <c r="E304" s="41"/>
      <c r="F304" s="219" t="s">
        <v>433</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147</v>
      </c>
      <c r="AU304" s="18" t="s">
        <v>82</v>
      </c>
    </row>
    <row r="305" s="2" customFormat="1" ht="16.5" customHeight="1">
      <c r="A305" s="39"/>
      <c r="B305" s="40"/>
      <c r="C305" s="256" t="s">
        <v>297</v>
      </c>
      <c r="D305" s="256" t="s">
        <v>383</v>
      </c>
      <c r="E305" s="257" t="s">
        <v>435</v>
      </c>
      <c r="F305" s="258" t="s">
        <v>436</v>
      </c>
      <c r="G305" s="259" t="s">
        <v>207</v>
      </c>
      <c r="H305" s="260">
        <v>3</v>
      </c>
      <c r="I305" s="261"/>
      <c r="J305" s="262">
        <f>ROUND(I305*H305,2)</f>
        <v>0</v>
      </c>
      <c r="K305" s="258" t="s">
        <v>145</v>
      </c>
      <c r="L305" s="263"/>
      <c r="M305" s="264" t="s">
        <v>19</v>
      </c>
      <c r="N305" s="265" t="s">
        <v>43</v>
      </c>
      <c r="O305" s="85"/>
      <c r="P305" s="214">
        <f>O305*H305</f>
        <v>0</v>
      </c>
      <c r="Q305" s="214">
        <v>0</v>
      </c>
      <c r="R305" s="214">
        <f>Q305*H305</f>
        <v>0</v>
      </c>
      <c r="S305" s="214">
        <v>0</v>
      </c>
      <c r="T305" s="215">
        <f>S305*H305</f>
        <v>0</v>
      </c>
      <c r="U305" s="39"/>
      <c r="V305" s="39"/>
      <c r="W305" s="39"/>
      <c r="X305" s="39"/>
      <c r="Y305" s="39"/>
      <c r="Z305" s="39"/>
      <c r="AA305" s="39"/>
      <c r="AB305" s="39"/>
      <c r="AC305" s="39"/>
      <c r="AD305" s="39"/>
      <c r="AE305" s="39"/>
      <c r="AR305" s="216" t="s">
        <v>219</v>
      </c>
      <c r="AT305" s="216" t="s">
        <v>383</v>
      </c>
      <c r="AU305" s="216" t="s">
        <v>82</v>
      </c>
      <c r="AY305" s="18" t="s">
        <v>138</v>
      </c>
      <c r="BE305" s="217">
        <f>IF(N305="základní",J305,0)</f>
        <v>0</v>
      </c>
      <c r="BF305" s="217">
        <f>IF(N305="snížená",J305,0)</f>
        <v>0</v>
      </c>
      <c r="BG305" s="217">
        <f>IF(N305="zákl. přenesená",J305,0)</f>
        <v>0</v>
      </c>
      <c r="BH305" s="217">
        <f>IF(N305="sníž. přenesená",J305,0)</f>
        <v>0</v>
      </c>
      <c r="BI305" s="217">
        <f>IF(N305="nulová",J305,0)</f>
        <v>0</v>
      </c>
      <c r="BJ305" s="18" t="s">
        <v>80</v>
      </c>
      <c r="BK305" s="217">
        <f>ROUND(I305*H305,2)</f>
        <v>0</v>
      </c>
      <c r="BL305" s="18" t="s">
        <v>177</v>
      </c>
      <c r="BM305" s="216" t="s">
        <v>437</v>
      </c>
    </row>
    <row r="306" s="2" customFormat="1">
      <c r="A306" s="39"/>
      <c r="B306" s="40"/>
      <c r="C306" s="41"/>
      <c r="D306" s="218" t="s">
        <v>147</v>
      </c>
      <c r="E306" s="41"/>
      <c r="F306" s="219" t="s">
        <v>436</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147</v>
      </c>
      <c r="AU306" s="18" t="s">
        <v>82</v>
      </c>
    </row>
    <row r="307" s="2" customFormat="1" ht="16.5" customHeight="1">
      <c r="A307" s="39"/>
      <c r="B307" s="40"/>
      <c r="C307" s="256" t="s">
        <v>438</v>
      </c>
      <c r="D307" s="256" t="s">
        <v>383</v>
      </c>
      <c r="E307" s="257" t="s">
        <v>439</v>
      </c>
      <c r="F307" s="258" t="s">
        <v>440</v>
      </c>
      <c r="G307" s="259" t="s">
        <v>207</v>
      </c>
      <c r="H307" s="260">
        <v>3</v>
      </c>
      <c r="I307" s="261"/>
      <c r="J307" s="262">
        <f>ROUND(I307*H307,2)</f>
        <v>0</v>
      </c>
      <c r="K307" s="258" t="s">
        <v>145</v>
      </c>
      <c r="L307" s="263"/>
      <c r="M307" s="264" t="s">
        <v>19</v>
      </c>
      <c r="N307" s="265" t="s">
        <v>43</v>
      </c>
      <c r="O307" s="85"/>
      <c r="P307" s="214">
        <f>O307*H307</f>
        <v>0</v>
      </c>
      <c r="Q307" s="214">
        <v>0</v>
      </c>
      <c r="R307" s="214">
        <f>Q307*H307</f>
        <v>0</v>
      </c>
      <c r="S307" s="214">
        <v>0</v>
      </c>
      <c r="T307" s="215">
        <f>S307*H307</f>
        <v>0</v>
      </c>
      <c r="U307" s="39"/>
      <c r="V307" s="39"/>
      <c r="W307" s="39"/>
      <c r="X307" s="39"/>
      <c r="Y307" s="39"/>
      <c r="Z307" s="39"/>
      <c r="AA307" s="39"/>
      <c r="AB307" s="39"/>
      <c r="AC307" s="39"/>
      <c r="AD307" s="39"/>
      <c r="AE307" s="39"/>
      <c r="AR307" s="216" t="s">
        <v>219</v>
      </c>
      <c r="AT307" s="216" t="s">
        <v>383</v>
      </c>
      <c r="AU307" s="216" t="s">
        <v>82</v>
      </c>
      <c r="AY307" s="18" t="s">
        <v>138</v>
      </c>
      <c r="BE307" s="217">
        <f>IF(N307="základní",J307,0)</f>
        <v>0</v>
      </c>
      <c r="BF307" s="217">
        <f>IF(N307="snížená",J307,0)</f>
        <v>0</v>
      </c>
      <c r="BG307" s="217">
        <f>IF(N307="zákl. přenesená",J307,0)</f>
        <v>0</v>
      </c>
      <c r="BH307" s="217">
        <f>IF(N307="sníž. přenesená",J307,0)</f>
        <v>0</v>
      </c>
      <c r="BI307" s="217">
        <f>IF(N307="nulová",J307,0)</f>
        <v>0</v>
      </c>
      <c r="BJ307" s="18" t="s">
        <v>80</v>
      </c>
      <c r="BK307" s="217">
        <f>ROUND(I307*H307,2)</f>
        <v>0</v>
      </c>
      <c r="BL307" s="18" t="s">
        <v>177</v>
      </c>
      <c r="BM307" s="216" t="s">
        <v>441</v>
      </c>
    </row>
    <row r="308" s="2" customFormat="1">
      <c r="A308" s="39"/>
      <c r="B308" s="40"/>
      <c r="C308" s="41"/>
      <c r="D308" s="218" t="s">
        <v>147</v>
      </c>
      <c r="E308" s="41"/>
      <c r="F308" s="219" t="s">
        <v>440</v>
      </c>
      <c r="G308" s="41"/>
      <c r="H308" s="41"/>
      <c r="I308" s="220"/>
      <c r="J308" s="41"/>
      <c r="K308" s="41"/>
      <c r="L308" s="45"/>
      <c r="M308" s="221"/>
      <c r="N308" s="222"/>
      <c r="O308" s="85"/>
      <c r="P308" s="85"/>
      <c r="Q308" s="85"/>
      <c r="R308" s="85"/>
      <c r="S308" s="85"/>
      <c r="T308" s="86"/>
      <c r="U308" s="39"/>
      <c r="V308" s="39"/>
      <c r="W308" s="39"/>
      <c r="X308" s="39"/>
      <c r="Y308" s="39"/>
      <c r="Z308" s="39"/>
      <c r="AA308" s="39"/>
      <c r="AB308" s="39"/>
      <c r="AC308" s="39"/>
      <c r="AD308" s="39"/>
      <c r="AE308" s="39"/>
      <c r="AT308" s="18" t="s">
        <v>147</v>
      </c>
      <c r="AU308" s="18" t="s">
        <v>82</v>
      </c>
    </row>
    <row r="309" s="2" customFormat="1" ht="16.5" customHeight="1">
      <c r="A309" s="39"/>
      <c r="B309" s="40"/>
      <c r="C309" s="205" t="s">
        <v>302</v>
      </c>
      <c r="D309" s="205" t="s">
        <v>141</v>
      </c>
      <c r="E309" s="206" t="s">
        <v>442</v>
      </c>
      <c r="F309" s="207" t="s">
        <v>443</v>
      </c>
      <c r="G309" s="208" t="s">
        <v>207</v>
      </c>
      <c r="H309" s="209">
        <v>3</v>
      </c>
      <c r="I309" s="210"/>
      <c r="J309" s="211">
        <f>ROUND(I309*H309,2)</f>
        <v>0</v>
      </c>
      <c r="K309" s="207" t="s">
        <v>145</v>
      </c>
      <c r="L309" s="45"/>
      <c r="M309" s="212" t="s">
        <v>19</v>
      </c>
      <c r="N309" s="213" t="s">
        <v>43</v>
      </c>
      <c r="O309" s="85"/>
      <c r="P309" s="214">
        <f>O309*H309</f>
        <v>0</v>
      </c>
      <c r="Q309" s="214">
        <v>0</v>
      </c>
      <c r="R309" s="214">
        <f>Q309*H309</f>
        <v>0</v>
      </c>
      <c r="S309" s="214">
        <v>0</v>
      </c>
      <c r="T309" s="215">
        <f>S309*H309</f>
        <v>0</v>
      </c>
      <c r="U309" s="39"/>
      <c r="V309" s="39"/>
      <c r="W309" s="39"/>
      <c r="X309" s="39"/>
      <c r="Y309" s="39"/>
      <c r="Z309" s="39"/>
      <c r="AA309" s="39"/>
      <c r="AB309" s="39"/>
      <c r="AC309" s="39"/>
      <c r="AD309" s="39"/>
      <c r="AE309" s="39"/>
      <c r="AR309" s="216" t="s">
        <v>177</v>
      </c>
      <c r="AT309" s="216" t="s">
        <v>141</v>
      </c>
      <c r="AU309" s="216" t="s">
        <v>82</v>
      </c>
      <c r="AY309" s="18" t="s">
        <v>138</v>
      </c>
      <c r="BE309" s="217">
        <f>IF(N309="základní",J309,0)</f>
        <v>0</v>
      </c>
      <c r="BF309" s="217">
        <f>IF(N309="snížená",J309,0)</f>
        <v>0</v>
      </c>
      <c r="BG309" s="217">
        <f>IF(N309="zákl. přenesená",J309,0)</f>
        <v>0</v>
      </c>
      <c r="BH309" s="217">
        <f>IF(N309="sníž. přenesená",J309,0)</f>
        <v>0</v>
      </c>
      <c r="BI309" s="217">
        <f>IF(N309="nulová",J309,0)</f>
        <v>0</v>
      </c>
      <c r="BJ309" s="18" t="s">
        <v>80</v>
      </c>
      <c r="BK309" s="217">
        <f>ROUND(I309*H309,2)</f>
        <v>0</v>
      </c>
      <c r="BL309" s="18" t="s">
        <v>177</v>
      </c>
      <c r="BM309" s="216" t="s">
        <v>444</v>
      </c>
    </row>
    <row r="310" s="2" customFormat="1">
      <c r="A310" s="39"/>
      <c r="B310" s="40"/>
      <c r="C310" s="41"/>
      <c r="D310" s="218" t="s">
        <v>147</v>
      </c>
      <c r="E310" s="41"/>
      <c r="F310" s="219" t="s">
        <v>443</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147</v>
      </c>
      <c r="AU310" s="18" t="s">
        <v>82</v>
      </c>
    </row>
    <row r="311" s="2" customFormat="1" ht="24.15" customHeight="1">
      <c r="A311" s="39"/>
      <c r="B311" s="40"/>
      <c r="C311" s="205" t="s">
        <v>445</v>
      </c>
      <c r="D311" s="205" t="s">
        <v>141</v>
      </c>
      <c r="E311" s="206" t="s">
        <v>446</v>
      </c>
      <c r="F311" s="207" t="s">
        <v>447</v>
      </c>
      <c r="G311" s="208" t="s">
        <v>207</v>
      </c>
      <c r="H311" s="209">
        <v>5</v>
      </c>
      <c r="I311" s="210"/>
      <c r="J311" s="211">
        <f>ROUND(I311*H311,2)</f>
        <v>0</v>
      </c>
      <c r="K311" s="207" t="s">
        <v>145</v>
      </c>
      <c r="L311" s="45"/>
      <c r="M311" s="212" t="s">
        <v>19</v>
      </c>
      <c r="N311" s="213" t="s">
        <v>43</v>
      </c>
      <c r="O311" s="85"/>
      <c r="P311" s="214">
        <f>O311*H311</f>
        <v>0</v>
      </c>
      <c r="Q311" s="214">
        <v>0</v>
      </c>
      <c r="R311" s="214">
        <f>Q311*H311</f>
        <v>0</v>
      </c>
      <c r="S311" s="214">
        <v>0</v>
      </c>
      <c r="T311" s="215">
        <f>S311*H311</f>
        <v>0</v>
      </c>
      <c r="U311" s="39"/>
      <c r="V311" s="39"/>
      <c r="W311" s="39"/>
      <c r="X311" s="39"/>
      <c r="Y311" s="39"/>
      <c r="Z311" s="39"/>
      <c r="AA311" s="39"/>
      <c r="AB311" s="39"/>
      <c r="AC311" s="39"/>
      <c r="AD311" s="39"/>
      <c r="AE311" s="39"/>
      <c r="AR311" s="216" t="s">
        <v>177</v>
      </c>
      <c r="AT311" s="216" t="s">
        <v>141</v>
      </c>
      <c r="AU311" s="216" t="s">
        <v>82</v>
      </c>
      <c r="AY311" s="18" t="s">
        <v>138</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177</v>
      </c>
      <c r="BM311" s="216" t="s">
        <v>448</v>
      </c>
    </row>
    <row r="312" s="2" customFormat="1">
      <c r="A312" s="39"/>
      <c r="B312" s="40"/>
      <c r="C312" s="41"/>
      <c r="D312" s="218" t="s">
        <v>147</v>
      </c>
      <c r="E312" s="41"/>
      <c r="F312" s="219" t="s">
        <v>447</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147</v>
      </c>
      <c r="AU312" s="18" t="s">
        <v>82</v>
      </c>
    </row>
    <row r="313" s="2" customFormat="1">
      <c r="A313" s="39"/>
      <c r="B313" s="40"/>
      <c r="C313" s="41"/>
      <c r="D313" s="218" t="s">
        <v>157</v>
      </c>
      <c r="E313" s="41"/>
      <c r="F313" s="245" t="s">
        <v>449</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157</v>
      </c>
      <c r="AU313" s="18" t="s">
        <v>82</v>
      </c>
    </row>
    <row r="314" s="2" customFormat="1" ht="16.5" customHeight="1">
      <c r="A314" s="39"/>
      <c r="B314" s="40"/>
      <c r="C314" s="205" t="s">
        <v>305</v>
      </c>
      <c r="D314" s="205" t="s">
        <v>141</v>
      </c>
      <c r="E314" s="206" t="s">
        <v>450</v>
      </c>
      <c r="F314" s="207" t="s">
        <v>451</v>
      </c>
      <c r="G314" s="208" t="s">
        <v>207</v>
      </c>
      <c r="H314" s="209">
        <v>5</v>
      </c>
      <c r="I314" s="210"/>
      <c r="J314" s="211">
        <f>ROUND(I314*H314,2)</f>
        <v>0</v>
      </c>
      <c r="K314" s="207" t="s">
        <v>145</v>
      </c>
      <c r="L314" s="45"/>
      <c r="M314" s="212" t="s">
        <v>19</v>
      </c>
      <c r="N314" s="213" t="s">
        <v>43</v>
      </c>
      <c r="O314" s="85"/>
      <c r="P314" s="214">
        <f>O314*H314</f>
        <v>0</v>
      </c>
      <c r="Q314" s="214">
        <v>0</v>
      </c>
      <c r="R314" s="214">
        <f>Q314*H314</f>
        <v>0</v>
      </c>
      <c r="S314" s="214">
        <v>0</v>
      </c>
      <c r="T314" s="215">
        <f>S314*H314</f>
        <v>0</v>
      </c>
      <c r="U314" s="39"/>
      <c r="V314" s="39"/>
      <c r="W314" s="39"/>
      <c r="X314" s="39"/>
      <c r="Y314" s="39"/>
      <c r="Z314" s="39"/>
      <c r="AA314" s="39"/>
      <c r="AB314" s="39"/>
      <c r="AC314" s="39"/>
      <c r="AD314" s="39"/>
      <c r="AE314" s="39"/>
      <c r="AR314" s="216" t="s">
        <v>177</v>
      </c>
      <c r="AT314" s="216" t="s">
        <v>141</v>
      </c>
      <c r="AU314" s="216" t="s">
        <v>82</v>
      </c>
      <c r="AY314" s="18" t="s">
        <v>138</v>
      </c>
      <c r="BE314" s="217">
        <f>IF(N314="základní",J314,0)</f>
        <v>0</v>
      </c>
      <c r="BF314" s="217">
        <f>IF(N314="snížená",J314,0)</f>
        <v>0</v>
      </c>
      <c r="BG314" s="217">
        <f>IF(N314="zákl. přenesená",J314,0)</f>
        <v>0</v>
      </c>
      <c r="BH314" s="217">
        <f>IF(N314="sníž. přenesená",J314,0)</f>
        <v>0</v>
      </c>
      <c r="BI314" s="217">
        <f>IF(N314="nulová",J314,0)</f>
        <v>0</v>
      </c>
      <c r="BJ314" s="18" t="s">
        <v>80</v>
      </c>
      <c r="BK314" s="217">
        <f>ROUND(I314*H314,2)</f>
        <v>0</v>
      </c>
      <c r="BL314" s="18" t="s">
        <v>177</v>
      </c>
      <c r="BM314" s="216" t="s">
        <v>452</v>
      </c>
    </row>
    <row r="315" s="2" customFormat="1">
      <c r="A315" s="39"/>
      <c r="B315" s="40"/>
      <c r="C315" s="41"/>
      <c r="D315" s="218" t="s">
        <v>147</v>
      </c>
      <c r="E315" s="41"/>
      <c r="F315" s="219" t="s">
        <v>451</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147</v>
      </c>
      <c r="AU315" s="18" t="s">
        <v>82</v>
      </c>
    </row>
    <row r="316" s="2" customFormat="1" ht="24.15" customHeight="1">
      <c r="A316" s="39"/>
      <c r="B316" s="40"/>
      <c r="C316" s="205" t="s">
        <v>453</v>
      </c>
      <c r="D316" s="205" t="s">
        <v>141</v>
      </c>
      <c r="E316" s="206" t="s">
        <v>454</v>
      </c>
      <c r="F316" s="207" t="s">
        <v>455</v>
      </c>
      <c r="G316" s="208" t="s">
        <v>207</v>
      </c>
      <c r="H316" s="209">
        <v>5</v>
      </c>
      <c r="I316" s="210"/>
      <c r="J316" s="211">
        <f>ROUND(I316*H316,2)</f>
        <v>0</v>
      </c>
      <c r="K316" s="207" t="s">
        <v>145</v>
      </c>
      <c r="L316" s="45"/>
      <c r="M316" s="212" t="s">
        <v>19</v>
      </c>
      <c r="N316" s="213" t="s">
        <v>43</v>
      </c>
      <c r="O316" s="85"/>
      <c r="P316" s="214">
        <f>O316*H316</f>
        <v>0</v>
      </c>
      <c r="Q316" s="214">
        <v>0</v>
      </c>
      <c r="R316" s="214">
        <f>Q316*H316</f>
        <v>0</v>
      </c>
      <c r="S316" s="214">
        <v>0</v>
      </c>
      <c r="T316" s="215">
        <f>S316*H316</f>
        <v>0</v>
      </c>
      <c r="U316" s="39"/>
      <c r="V316" s="39"/>
      <c r="W316" s="39"/>
      <c r="X316" s="39"/>
      <c r="Y316" s="39"/>
      <c r="Z316" s="39"/>
      <c r="AA316" s="39"/>
      <c r="AB316" s="39"/>
      <c r="AC316" s="39"/>
      <c r="AD316" s="39"/>
      <c r="AE316" s="39"/>
      <c r="AR316" s="216" t="s">
        <v>177</v>
      </c>
      <c r="AT316" s="216" t="s">
        <v>141</v>
      </c>
      <c r="AU316" s="216" t="s">
        <v>82</v>
      </c>
      <c r="AY316" s="18" t="s">
        <v>138</v>
      </c>
      <c r="BE316" s="217">
        <f>IF(N316="základní",J316,0)</f>
        <v>0</v>
      </c>
      <c r="BF316" s="217">
        <f>IF(N316="snížená",J316,0)</f>
        <v>0</v>
      </c>
      <c r="BG316" s="217">
        <f>IF(N316="zákl. přenesená",J316,0)</f>
        <v>0</v>
      </c>
      <c r="BH316" s="217">
        <f>IF(N316="sníž. přenesená",J316,0)</f>
        <v>0</v>
      </c>
      <c r="BI316" s="217">
        <f>IF(N316="nulová",J316,0)</f>
        <v>0</v>
      </c>
      <c r="BJ316" s="18" t="s">
        <v>80</v>
      </c>
      <c r="BK316" s="217">
        <f>ROUND(I316*H316,2)</f>
        <v>0</v>
      </c>
      <c r="BL316" s="18" t="s">
        <v>177</v>
      </c>
      <c r="BM316" s="216" t="s">
        <v>456</v>
      </c>
    </row>
    <row r="317" s="2" customFormat="1">
      <c r="A317" s="39"/>
      <c r="B317" s="40"/>
      <c r="C317" s="41"/>
      <c r="D317" s="218" t="s">
        <v>147</v>
      </c>
      <c r="E317" s="41"/>
      <c r="F317" s="219" t="s">
        <v>455</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147</v>
      </c>
      <c r="AU317" s="18" t="s">
        <v>82</v>
      </c>
    </row>
    <row r="318" s="2" customFormat="1">
      <c r="A318" s="39"/>
      <c r="B318" s="40"/>
      <c r="C318" s="41"/>
      <c r="D318" s="218" t="s">
        <v>157</v>
      </c>
      <c r="E318" s="41"/>
      <c r="F318" s="245" t="s">
        <v>457</v>
      </c>
      <c r="G318" s="41"/>
      <c r="H318" s="41"/>
      <c r="I318" s="220"/>
      <c r="J318" s="41"/>
      <c r="K318" s="41"/>
      <c r="L318" s="45"/>
      <c r="M318" s="221"/>
      <c r="N318" s="222"/>
      <c r="O318" s="85"/>
      <c r="P318" s="85"/>
      <c r="Q318" s="85"/>
      <c r="R318" s="85"/>
      <c r="S318" s="85"/>
      <c r="T318" s="86"/>
      <c r="U318" s="39"/>
      <c r="V318" s="39"/>
      <c r="W318" s="39"/>
      <c r="X318" s="39"/>
      <c r="Y318" s="39"/>
      <c r="Z318" s="39"/>
      <c r="AA318" s="39"/>
      <c r="AB318" s="39"/>
      <c r="AC318" s="39"/>
      <c r="AD318" s="39"/>
      <c r="AE318" s="39"/>
      <c r="AT318" s="18" t="s">
        <v>157</v>
      </c>
      <c r="AU318" s="18" t="s">
        <v>82</v>
      </c>
    </row>
    <row r="319" s="2" customFormat="1" ht="16.5" customHeight="1">
      <c r="A319" s="39"/>
      <c r="B319" s="40"/>
      <c r="C319" s="256" t="s">
        <v>312</v>
      </c>
      <c r="D319" s="256" t="s">
        <v>383</v>
      </c>
      <c r="E319" s="257" t="s">
        <v>458</v>
      </c>
      <c r="F319" s="258" t="s">
        <v>459</v>
      </c>
      <c r="G319" s="259" t="s">
        <v>229</v>
      </c>
      <c r="H319" s="260">
        <v>12.933999999999999</v>
      </c>
      <c r="I319" s="261"/>
      <c r="J319" s="262">
        <f>ROUND(I319*H319,2)</f>
        <v>0</v>
      </c>
      <c r="K319" s="258" t="s">
        <v>145</v>
      </c>
      <c r="L319" s="263"/>
      <c r="M319" s="264" t="s">
        <v>19</v>
      </c>
      <c r="N319" s="265" t="s">
        <v>43</v>
      </c>
      <c r="O319" s="85"/>
      <c r="P319" s="214">
        <f>O319*H319</f>
        <v>0</v>
      </c>
      <c r="Q319" s="214">
        <v>0</v>
      </c>
      <c r="R319" s="214">
        <f>Q319*H319</f>
        <v>0</v>
      </c>
      <c r="S319" s="214">
        <v>0</v>
      </c>
      <c r="T319" s="215">
        <f>S319*H319</f>
        <v>0</v>
      </c>
      <c r="U319" s="39"/>
      <c r="V319" s="39"/>
      <c r="W319" s="39"/>
      <c r="X319" s="39"/>
      <c r="Y319" s="39"/>
      <c r="Z319" s="39"/>
      <c r="AA319" s="39"/>
      <c r="AB319" s="39"/>
      <c r="AC319" s="39"/>
      <c r="AD319" s="39"/>
      <c r="AE319" s="39"/>
      <c r="AR319" s="216" t="s">
        <v>219</v>
      </c>
      <c r="AT319" s="216" t="s">
        <v>383</v>
      </c>
      <c r="AU319" s="216" t="s">
        <v>82</v>
      </c>
      <c r="AY319" s="18" t="s">
        <v>138</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177</v>
      </c>
      <c r="BM319" s="216" t="s">
        <v>460</v>
      </c>
    </row>
    <row r="320" s="2" customFormat="1">
      <c r="A320" s="39"/>
      <c r="B320" s="40"/>
      <c r="C320" s="41"/>
      <c r="D320" s="218" t="s">
        <v>147</v>
      </c>
      <c r="E320" s="41"/>
      <c r="F320" s="219" t="s">
        <v>459</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147</v>
      </c>
      <c r="AU320" s="18" t="s">
        <v>82</v>
      </c>
    </row>
    <row r="321" s="13" customFormat="1">
      <c r="A321" s="13"/>
      <c r="B321" s="223"/>
      <c r="C321" s="224"/>
      <c r="D321" s="218" t="s">
        <v>148</v>
      </c>
      <c r="E321" s="225" t="s">
        <v>19</v>
      </c>
      <c r="F321" s="226" t="s">
        <v>461</v>
      </c>
      <c r="G321" s="224"/>
      <c r="H321" s="227">
        <v>11.757999999999999</v>
      </c>
      <c r="I321" s="228"/>
      <c r="J321" s="224"/>
      <c r="K321" s="224"/>
      <c r="L321" s="229"/>
      <c r="M321" s="230"/>
      <c r="N321" s="231"/>
      <c r="O321" s="231"/>
      <c r="P321" s="231"/>
      <c r="Q321" s="231"/>
      <c r="R321" s="231"/>
      <c r="S321" s="231"/>
      <c r="T321" s="232"/>
      <c r="U321" s="13"/>
      <c r="V321" s="13"/>
      <c r="W321" s="13"/>
      <c r="X321" s="13"/>
      <c r="Y321" s="13"/>
      <c r="Z321" s="13"/>
      <c r="AA321" s="13"/>
      <c r="AB321" s="13"/>
      <c r="AC321" s="13"/>
      <c r="AD321" s="13"/>
      <c r="AE321" s="13"/>
      <c r="AT321" s="233" t="s">
        <v>148</v>
      </c>
      <c r="AU321" s="233" t="s">
        <v>82</v>
      </c>
      <c r="AV321" s="13" t="s">
        <v>82</v>
      </c>
      <c r="AW321" s="13" t="s">
        <v>31</v>
      </c>
      <c r="AX321" s="13" t="s">
        <v>72</v>
      </c>
      <c r="AY321" s="233" t="s">
        <v>138</v>
      </c>
    </row>
    <row r="322" s="14" customFormat="1">
      <c r="A322" s="14"/>
      <c r="B322" s="234"/>
      <c r="C322" s="235"/>
      <c r="D322" s="218" t="s">
        <v>148</v>
      </c>
      <c r="E322" s="236" t="s">
        <v>19</v>
      </c>
      <c r="F322" s="237" t="s">
        <v>150</v>
      </c>
      <c r="G322" s="235"/>
      <c r="H322" s="238">
        <v>11.757999999999999</v>
      </c>
      <c r="I322" s="239"/>
      <c r="J322" s="235"/>
      <c r="K322" s="235"/>
      <c r="L322" s="240"/>
      <c r="M322" s="241"/>
      <c r="N322" s="242"/>
      <c r="O322" s="242"/>
      <c r="P322" s="242"/>
      <c r="Q322" s="242"/>
      <c r="R322" s="242"/>
      <c r="S322" s="242"/>
      <c r="T322" s="243"/>
      <c r="U322" s="14"/>
      <c r="V322" s="14"/>
      <c r="W322" s="14"/>
      <c r="X322" s="14"/>
      <c r="Y322" s="14"/>
      <c r="Z322" s="14"/>
      <c r="AA322" s="14"/>
      <c r="AB322" s="14"/>
      <c r="AC322" s="14"/>
      <c r="AD322" s="14"/>
      <c r="AE322" s="14"/>
      <c r="AT322" s="244" t="s">
        <v>148</v>
      </c>
      <c r="AU322" s="244" t="s">
        <v>82</v>
      </c>
      <c r="AV322" s="14" t="s">
        <v>146</v>
      </c>
      <c r="AW322" s="14" t="s">
        <v>31</v>
      </c>
      <c r="AX322" s="14" t="s">
        <v>72</v>
      </c>
      <c r="AY322" s="244" t="s">
        <v>138</v>
      </c>
    </row>
    <row r="323" s="13" customFormat="1">
      <c r="A323" s="13"/>
      <c r="B323" s="223"/>
      <c r="C323" s="224"/>
      <c r="D323" s="218" t="s">
        <v>148</v>
      </c>
      <c r="E323" s="225" t="s">
        <v>19</v>
      </c>
      <c r="F323" s="226" t="s">
        <v>462</v>
      </c>
      <c r="G323" s="224"/>
      <c r="H323" s="227">
        <v>12.933999999999999</v>
      </c>
      <c r="I323" s="228"/>
      <c r="J323" s="224"/>
      <c r="K323" s="224"/>
      <c r="L323" s="229"/>
      <c r="M323" s="230"/>
      <c r="N323" s="231"/>
      <c r="O323" s="231"/>
      <c r="P323" s="231"/>
      <c r="Q323" s="231"/>
      <c r="R323" s="231"/>
      <c r="S323" s="231"/>
      <c r="T323" s="232"/>
      <c r="U323" s="13"/>
      <c r="V323" s="13"/>
      <c r="W323" s="13"/>
      <c r="X323" s="13"/>
      <c r="Y323" s="13"/>
      <c r="Z323" s="13"/>
      <c r="AA323" s="13"/>
      <c r="AB323" s="13"/>
      <c r="AC323" s="13"/>
      <c r="AD323" s="13"/>
      <c r="AE323" s="13"/>
      <c r="AT323" s="233" t="s">
        <v>148</v>
      </c>
      <c r="AU323" s="233" t="s">
        <v>82</v>
      </c>
      <c r="AV323" s="13" t="s">
        <v>82</v>
      </c>
      <c r="AW323" s="13" t="s">
        <v>31</v>
      </c>
      <c r="AX323" s="13" t="s">
        <v>72</v>
      </c>
      <c r="AY323" s="233" t="s">
        <v>138</v>
      </c>
    </row>
    <row r="324" s="14" customFormat="1">
      <c r="A324" s="14"/>
      <c r="B324" s="234"/>
      <c r="C324" s="235"/>
      <c r="D324" s="218" t="s">
        <v>148</v>
      </c>
      <c r="E324" s="236" t="s">
        <v>19</v>
      </c>
      <c r="F324" s="237" t="s">
        <v>150</v>
      </c>
      <c r="G324" s="235"/>
      <c r="H324" s="238">
        <v>12.933999999999999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148</v>
      </c>
      <c r="AU324" s="244" t="s">
        <v>82</v>
      </c>
      <c r="AV324" s="14" t="s">
        <v>146</v>
      </c>
      <c r="AW324" s="14" t="s">
        <v>31</v>
      </c>
      <c r="AX324" s="14" t="s">
        <v>80</v>
      </c>
      <c r="AY324" s="244" t="s">
        <v>138</v>
      </c>
    </row>
    <row r="325" s="2" customFormat="1" ht="16.5" customHeight="1">
      <c r="A325" s="39"/>
      <c r="B325" s="40"/>
      <c r="C325" s="256" t="s">
        <v>463</v>
      </c>
      <c r="D325" s="256" t="s">
        <v>383</v>
      </c>
      <c r="E325" s="257" t="s">
        <v>464</v>
      </c>
      <c r="F325" s="258" t="s">
        <v>465</v>
      </c>
      <c r="G325" s="259" t="s">
        <v>207</v>
      </c>
      <c r="H325" s="260">
        <v>10</v>
      </c>
      <c r="I325" s="261"/>
      <c r="J325" s="262">
        <f>ROUND(I325*H325,2)</f>
        <v>0</v>
      </c>
      <c r="K325" s="258" t="s">
        <v>145</v>
      </c>
      <c r="L325" s="263"/>
      <c r="M325" s="264" t="s">
        <v>19</v>
      </c>
      <c r="N325" s="265" t="s">
        <v>43</v>
      </c>
      <c r="O325" s="85"/>
      <c r="P325" s="214">
        <f>O325*H325</f>
        <v>0</v>
      </c>
      <c r="Q325" s="214">
        <v>0</v>
      </c>
      <c r="R325" s="214">
        <f>Q325*H325</f>
        <v>0</v>
      </c>
      <c r="S325" s="214">
        <v>0</v>
      </c>
      <c r="T325" s="215">
        <f>S325*H325</f>
        <v>0</v>
      </c>
      <c r="U325" s="39"/>
      <c r="V325" s="39"/>
      <c r="W325" s="39"/>
      <c r="X325" s="39"/>
      <c r="Y325" s="39"/>
      <c r="Z325" s="39"/>
      <c r="AA325" s="39"/>
      <c r="AB325" s="39"/>
      <c r="AC325" s="39"/>
      <c r="AD325" s="39"/>
      <c r="AE325" s="39"/>
      <c r="AR325" s="216" t="s">
        <v>219</v>
      </c>
      <c r="AT325" s="216" t="s">
        <v>383</v>
      </c>
      <c r="AU325" s="216" t="s">
        <v>82</v>
      </c>
      <c r="AY325" s="18" t="s">
        <v>138</v>
      </c>
      <c r="BE325" s="217">
        <f>IF(N325="základní",J325,0)</f>
        <v>0</v>
      </c>
      <c r="BF325" s="217">
        <f>IF(N325="snížená",J325,0)</f>
        <v>0</v>
      </c>
      <c r="BG325" s="217">
        <f>IF(N325="zákl. přenesená",J325,0)</f>
        <v>0</v>
      </c>
      <c r="BH325" s="217">
        <f>IF(N325="sníž. přenesená",J325,0)</f>
        <v>0</v>
      </c>
      <c r="BI325" s="217">
        <f>IF(N325="nulová",J325,0)</f>
        <v>0</v>
      </c>
      <c r="BJ325" s="18" t="s">
        <v>80</v>
      </c>
      <c r="BK325" s="217">
        <f>ROUND(I325*H325,2)</f>
        <v>0</v>
      </c>
      <c r="BL325" s="18" t="s">
        <v>177</v>
      </c>
      <c r="BM325" s="216" t="s">
        <v>466</v>
      </c>
    </row>
    <row r="326" s="2" customFormat="1">
      <c r="A326" s="39"/>
      <c r="B326" s="40"/>
      <c r="C326" s="41"/>
      <c r="D326" s="218" t="s">
        <v>147</v>
      </c>
      <c r="E326" s="41"/>
      <c r="F326" s="219" t="s">
        <v>465</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147</v>
      </c>
      <c r="AU326" s="18" t="s">
        <v>82</v>
      </c>
    </row>
    <row r="327" s="2" customFormat="1" ht="24.15" customHeight="1">
      <c r="A327" s="39"/>
      <c r="B327" s="40"/>
      <c r="C327" s="205" t="s">
        <v>315</v>
      </c>
      <c r="D327" s="205" t="s">
        <v>141</v>
      </c>
      <c r="E327" s="206" t="s">
        <v>467</v>
      </c>
      <c r="F327" s="207" t="s">
        <v>468</v>
      </c>
      <c r="G327" s="208" t="s">
        <v>253</v>
      </c>
      <c r="H327" s="209">
        <v>0.088999999999999996</v>
      </c>
      <c r="I327" s="210"/>
      <c r="J327" s="211">
        <f>ROUND(I327*H327,2)</f>
        <v>0</v>
      </c>
      <c r="K327" s="207" t="s">
        <v>145</v>
      </c>
      <c r="L327" s="45"/>
      <c r="M327" s="212" t="s">
        <v>19</v>
      </c>
      <c r="N327" s="213" t="s">
        <v>43</v>
      </c>
      <c r="O327" s="85"/>
      <c r="P327" s="214">
        <f>O327*H327</f>
        <v>0</v>
      </c>
      <c r="Q327" s="214">
        <v>0</v>
      </c>
      <c r="R327" s="214">
        <f>Q327*H327</f>
        <v>0</v>
      </c>
      <c r="S327" s="214">
        <v>0</v>
      </c>
      <c r="T327" s="215">
        <f>S327*H327</f>
        <v>0</v>
      </c>
      <c r="U327" s="39"/>
      <c r="V327" s="39"/>
      <c r="W327" s="39"/>
      <c r="X327" s="39"/>
      <c r="Y327" s="39"/>
      <c r="Z327" s="39"/>
      <c r="AA327" s="39"/>
      <c r="AB327" s="39"/>
      <c r="AC327" s="39"/>
      <c r="AD327" s="39"/>
      <c r="AE327" s="39"/>
      <c r="AR327" s="216" t="s">
        <v>177</v>
      </c>
      <c r="AT327" s="216" t="s">
        <v>141</v>
      </c>
      <c r="AU327" s="216" t="s">
        <v>82</v>
      </c>
      <c r="AY327" s="18" t="s">
        <v>138</v>
      </c>
      <c r="BE327" s="217">
        <f>IF(N327="základní",J327,0)</f>
        <v>0</v>
      </c>
      <c r="BF327" s="217">
        <f>IF(N327="snížená",J327,0)</f>
        <v>0</v>
      </c>
      <c r="BG327" s="217">
        <f>IF(N327="zákl. přenesená",J327,0)</f>
        <v>0</v>
      </c>
      <c r="BH327" s="217">
        <f>IF(N327="sníž. přenesená",J327,0)</f>
        <v>0</v>
      </c>
      <c r="BI327" s="217">
        <f>IF(N327="nulová",J327,0)</f>
        <v>0</v>
      </c>
      <c r="BJ327" s="18" t="s">
        <v>80</v>
      </c>
      <c r="BK327" s="217">
        <f>ROUND(I327*H327,2)</f>
        <v>0</v>
      </c>
      <c r="BL327" s="18" t="s">
        <v>177</v>
      </c>
      <c r="BM327" s="216" t="s">
        <v>469</v>
      </c>
    </row>
    <row r="328" s="2" customFormat="1">
      <c r="A328" s="39"/>
      <c r="B328" s="40"/>
      <c r="C328" s="41"/>
      <c r="D328" s="218" t="s">
        <v>147</v>
      </c>
      <c r="E328" s="41"/>
      <c r="F328" s="219" t="s">
        <v>468</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147</v>
      </c>
      <c r="AU328" s="18" t="s">
        <v>82</v>
      </c>
    </row>
    <row r="329" s="2" customFormat="1">
      <c r="A329" s="39"/>
      <c r="B329" s="40"/>
      <c r="C329" s="41"/>
      <c r="D329" s="218" t="s">
        <v>157</v>
      </c>
      <c r="E329" s="41"/>
      <c r="F329" s="245" t="s">
        <v>470</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157</v>
      </c>
      <c r="AU329" s="18" t="s">
        <v>82</v>
      </c>
    </row>
    <row r="330" s="12" customFormat="1" ht="22.8" customHeight="1">
      <c r="A330" s="12"/>
      <c r="B330" s="189"/>
      <c r="C330" s="190"/>
      <c r="D330" s="191" t="s">
        <v>71</v>
      </c>
      <c r="E330" s="203" t="s">
        <v>471</v>
      </c>
      <c r="F330" s="203" t="s">
        <v>472</v>
      </c>
      <c r="G330" s="190"/>
      <c r="H330" s="190"/>
      <c r="I330" s="193"/>
      <c r="J330" s="204">
        <f>BK330</f>
        <v>0</v>
      </c>
      <c r="K330" s="190"/>
      <c r="L330" s="195"/>
      <c r="M330" s="196"/>
      <c r="N330" s="197"/>
      <c r="O330" s="197"/>
      <c r="P330" s="198">
        <f>SUM(P331:P338)</f>
        <v>0</v>
      </c>
      <c r="Q330" s="197"/>
      <c r="R330" s="198">
        <f>SUM(R331:R338)</f>
        <v>0</v>
      </c>
      <c r="S330" s="197"/>
      <c r="T330" s="199">
        <f>SUM(T331:T338)</f>
        <v>0</v>
      </c>
      <c r="U330" s="12"/>
      <c r="V330" s="12"/>
      <c r="W330" s="12"/>
      <c r="X330" s="12"/>
      <c r="Y330" s="12"/>
      <c r="Z330" s="12"/>
      <c r="AA330" s="12"/>
      <c r="AB330" s="12"/>
      <c r="AC330" s="12"/>
      <c r="AD330" s="12"/>
      <c r="AE330" s="12"/>
      <c r="AR330" s="200" t="s">
        <v>82</v>
      </c>
      <c r="AT330" s="201" t="s">
        <v>71</v>
      </c>
      <c r="AU330" s="201" t="s">
        <v>80</v>
      </c>
      <c r="AY330" s="200" t="s">
        <v>138</v>
      </c>
      <c r="BK330" s="202">
        <f>SUM(BK331:BK338)</f>
        <v>0</v>
      </c>
    </row>
    <row r="331" s="2" customFormat="1" ht="16.5" customHeight="1">
      <c r="A331" s="39"/>
      <c r="B331" s="40"/>
      <c r="C331" s="205" t="s">
        <v>473</v>
      </c>
      <c r="D331" s="205" t="s">
        <v>141</v>
      </c>
      <c r="E331" s="206" t="s">
        <v>474</v>
      </c>
      <c r="F331" s="207" t="s">
        <v>475</v>
      </c>
      <c r="G331" s="208" t="s">
        <v>207</v>
      </c>
      <c r="H331" s="209">
        <v>1</v>
      </c>
      <c r="I331" s="210"/>
      <c r="J331" s="211">
        <f>ROUND(I331*H331,2)</f>
        <v>0</v>
      </c>
      <c r="K331" s="207" t="s">
        <v>145</v>
      </c>
      <c r="L331" s="45"/>
      <c r="M331" s="212" t="s">
        <v>19</v>
      </c>
      <c r="N331" s="213" t="s">
        <v>43</v>
      </c>
      <c r="O331" s="85"/>
      <c r="P331" s="214">
        <f>O331*H331</f>
        <v>0</v>
      </c>
      <c r="Q331" s="214">
        <v>0</v>
      </c>
      <c r="R331" s="214">
        <f>Q331*H331</f>
        <v>0</v>
      </c>
      <c r="S331" s="214">
        <v>0</v>
      </c>
      <c r="T331" s="215">
        <f>S331*H331</f>
        <v>0</v>
      </c>
      <c r="U331" s="39"/>
      <c r="V331" s="39"/>
      <c r="W331" s="39"/>
      <c r="X331" s="39"/>
      <c r="Y331" s="39"/>
      <c r="Z331" s="39"/>
      <c r="AA331" s="39"/>
      <c r="AB331" s="39"/>
      <c r="AC331" s="39"/>
      <c r="AD331" s="39"/>
      <c r="AE331" s="39"/>
      <c r="AR331" s="216" t="s">
        <v>177</v>
      </c>
      <c r="AT331" s="216" t="s">
        <v>141</v>
      </c>
      <c r="AU331" s="216" t="s">
        <v>82</v>
      </c>
      <c r="AY331" s="18" t="s">
        <v>138</v>
      </c>
      <c r="BE331" s="217">
        <f>IF(N331="základní",J331,0)</f>
        <v>0</v>
      </c>
      <c r="BF331" s="217">
        <f>IF(N331="snížená",J331,0)</f>
        <v>0</v>
      </c>
      <c r="BG331" s="217">
        <f>IF(N331="zákl. přenesená",J331,0)</f>
        <v>0</v>
      </c>
      <c r="BH331" s="217">
        <f>IF(N331="sníž. přenesená",J331,0)</f>
        <v>0</v>
      </c>
      <c r="BI331" s="217">
        <f>IF(N331="nulová",J331,0)</f>
        <v>0</v>
      </c>
      <c r="BJ331" s="18" t="s">
        <v>80</v>
      </c>
      <c r="BK331" s="217">
        <f>ROUND(I331*H331,2)</f>
        <v>0</v>
      </c>
      <c r="BL331" s="18" t="s">
        <v>177</v>
      </c>
      <c r="BM331" s="216" t="s">
        <v>476</v>
      </c>
    </row>
    <row r="332" s="2" customFormat="1">
      <c r="A332" s="39"/>
      <c r="B332" s="40"/>
      <c r="C332" s="41"/>
      <c r="D332" s="218" t="s">
        <v>147</v>
      </c>
      <c r="E332" s="41"/>
      <c r="F332" s="219" t="s">
        <v>475</v>
      </c>
      <c r="G332" s="41"/>
      <c r="H332" s="41"/>
      <c r="I332" s="220"/>
      <c r="J332" s="41"/>
      <c r="K332" s="41"/>
      <c r="L332" s="45"/>
      <c r="M332" s="221"/>
      <c r="N332" s="222"/>
      <c r="O332" s="85"/>
      <c r="P332" s="85"/>
      <c r="Q332" s="85"/>
      <c r="R332" s="85"/>
      <c r="S332" s="85"/>
      <c r="T332" s="86"/>
      <c r="U332" s="39"/>
      <c r="V332" s="39"/>
      <c r="W332" s="39"/>
      <c r="X332" s="39"/>
      <c r="Y332" s="39"/>
      <c r="Z332" s="39"/>
      <c r="AA332" s="39"/>
      <c r="AB332" s="39"/>
      <c r="AC332" s="39"/>
      <c r="AD332" s="39"/>
      <c r="AE332" s="39"/>
      <c r="AT332" s="18" t="s">
        <v>147</v>
      </c>
      <c r="AU332" s="18" t="s">
        <v>82</v>
      </c>
    </row>
    <row r="333" s="2" customFormat="1">
      <c r="A333" s="39"/>
      <c r="B333" s="40"/>
      <c r="C333" s="41"/>
      <c r="D333" s="218" t="s">
        <v>157</v>
      </c>
      <c r="E333" s="41"/>
      <c r="F333" s="245" t="s">
        <v>477</v>
      </c>
      <c r="G333" s="41"/>
      <c r="H333" s="41"/>
      <c r="I333" s="220"/>
      <c r="J333" s="41"/>
      <c r="K333" s="41"/>
      <c r="L333" s="45"/>
      <c r="M333" s="221"/>
      <c r="N333" s="222"/>
      <c r="O333" s="85"/>
      <c r="P333" s="85"/>
      <c r="Q333" s="85"/>
      <c r="R333" s="85"/>
      <c r="S333" s="85"/>
      <c r="T333" s="86"/>
      <c r="U333" s="39"/>
      <c r="V333" s="39"/>
      <c r="W333" s="39"/>
      <c r="X333" s="39"/>
      <c r="Y333" s="39"/>
      <c r="Z333" s="39"/>
      <c r="AA333" s="39"/>
      <c r="AB333" s="39"/>
      <c r="AC333" s="39"/>
      <c r="AD333" s="39"/>
      <c r="AE333" s="39"/>
      <c r="AT333" s="18" t="s">
        <v>157</v>
      </c>
      <c r="AU333" s="18" t="s">
        <v>82</v>
      </c>
    </row>
    <row r="334" s="2" customFormat="1" ht="16.5" customHeight="1">
      <c r="A334" s="39"/>
      <c r="B334" s="40"/>
      <c r="C334" s="256" t="s">
        <v>319</v>
      </c>
      <c r="D334" s="256" t="s">
        <v>383</v>
      </c>
      <c r="E334" s="257" t="s">
        <v>478</v>
      </c>
      <c r="F334" s="258" t="s">
        <v>479</v>
      </c>
      <c r="G334" s="259" t="s">
        <v>207</v>
      </c>
      <c r="H334" s="260">
        <v>1</v>
      </c>
      <c r="I334" s="261"/>
      <c r="J334" s="262">
        <f>ROUND(I334*H334,2)</f>
        <v>0</v>
      </c>
      <c r="K334" s="258" t="s">
        <v>480</v>
      </c>
      <c r="L334" s="263"/>
      <c r="M334" s="264" t="s">
        <v>19</v>
      </c>
      <c r="N334" s="265" t="s">
        <v>43</v>
      </c>
      <c r="O334" s="85"/>
      <c r="P334" s="214">
        <f>O334*H334</f>
        <v>0</v>
      </c>
      <c r="Q334" s="214">
        <v>0</v>
      </c>
      <c r="R334" s="214">
        <f>Q334*H334</f>
        <v>0</v>
      </c>
      <c r="S334" s="214">
        <v>0</v>
      </c>
      <c r="T334" s="215">
        <f>S334*H334</f>
        <v>0</v>
      </c>
      <c r="U334" s="39"/>
      <c r="V334" s="39"/>
      <c r="W334" s="39"/>
      <c r="X334" s="39"/>
      <c r="Y334" s="39"/>
      <c r="Z334" s="39"/>
      <c r="AA334" s="39"/>
      <c r="AB334" s="39"/>
      <c r="AC334" s="39"/>
      <c r="AD334" s="39"/>
      <c r="AE334" s="39"/>
      <c r="AR334" s="216" t="s">
        <v>219</v>
      </c>
      <c r="AT334" s="216" t="s">
        <v>383</v>
      </c>
      <c r="AU334" s="216" t="s">
        <v>82</v>
      </c>
      <c r="AY334" s="18" t="s">
        <v>138</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177</v>
      </c>
      <c r="BM334" s="216" t="s">
        <v>481</v>
      </c>
    </row>
    <row r="335" s="2" customFormat="1">
      <c r="A335" s="39"/>
      <c r="B335" s="40"/>
      <c r="C335" s="41"/>
      <c r="D335" s="218" t="s">
        <v>147</v>
      </c>
      <c r="E335" s="41"/>
      <c r="F335" s="219" t="s">
        <v>479</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147</v>
      </c>
      <c r="AU335" s="18" t="s">
        <v>82</v>
      </c>
    </row>
    <row r="336" s="2" customFormat="1" ht="24.15" customHeight="1">
      <c r="A336" s="39"/>
      <c r="B336" s="40"/>
      <c r="C336" s="205" t="s">
        <v>482</v>
      </c>
      <c r="D336" s="205" t="s">
        <v>141</v>
      </c>
      <c r="E336" s="206" t="s">
        <v>483</v>
      </c>
      <c r="F336" s="207" t="s">
        <v>484</v>
      </c>
      <c r="G336" s="208" t="s">
        <v>253</v>
      </c>
      <c r="H336" s="209">
        <v>0.0050000000000000001</v>
      </c>
      <c r="I336" s="210"/>
      <c r="J336" s="211">
        <f>ROUND(I336*H336,2)</f>
        <v>0</v>
      </c>
      <c r="K336" s="207" t="s">
        <v>145</v>
      </c>
      <c r="L336" s="45"/>
      <c r="M336" s="212" t="s">
        <v>19</v>
      </c>
      <c r="N336" s="213" t="s">
        <v>43</v>
      </c>
      <c r="O336" s="85"/>
      <c r="P336" s="214">
        <f>O336*H336</f>
        <v>0</v>
      </c>
      <c r="Q336" s="214">
        <v>0</v>
      </c>
      <c r="R336" s="214">
        <f>Q336*H336</f>
        <v>0</v>
      </c>
      <c r="S336" s="214">
        <v>0</v>
      </c>
      <c r="T336" s="215">
        <f>S336*H336</f>
        <v>0</v>
      </c>
      <c r="U336" s="39"/>
      <c r="V336" s="39"/>
      <c r="W336" s="39"/>
      <c r="X336" s="39"/>
      <c r="Y336" s="39"/>
      <c r="Z336" s="39"/>
      <c r="AA336" s="39"/>
      <c r="AB336" s="39"/>
      <c r="AC336" s="39"/>
      <c r="AD336" s="39"/>
      <c r="AE336" s="39"/>
      <c r="AR336" s="216" t="s">
        <v>177</v>
      </c>
      <c r="AT336" s="216" t="s">
        <v>141</v>
      </c>
      <c r="AU336" s="216" t="s">
        <v>82</v>
      </c>
      <c r="AY336" s="18" t="s">
        <v>138</v>
      </c>
      <c r="BE336" s="217">
        <f>IF(N336="základní",J336,0)</f>
        <v>0</v>
      </c>
      <c r="BF336" s="217">
        <f>IF(N336="snížená",J336,0)</f>
        <v>0</v>
      </c>
      <c r="BG336" s="217">
        <f>IF(N336="zákl. přenesená",J336,0)</f>
        <v>0</v>
      </c>
      <c r="BH336" s="217">
        <f>IF(N336="sníž. přenesená",J336,0)</f>
        <v>0</v>
      </c>
      <c r="BI336" s="217">
        <f>IF(N336="nulová",J336,0)</f>
        <v>0</v>
      </c>
      <c r="BJ336" s="18" t="s">
        <v>80</v>
      </c>
      <c r="BK336" s="217">
        <f>ROUND(I336*H336,2)</f>
        <v>0</v>
      </c>
      <c r="BL336" s="18" t="s">
        <v>177</v>
      </c>
      <c r="BM336" s="216" t="s">
        <v>485</v>
      </c>
    </row>
    <row r="337" s="2" customFormat="1">
      <c r="A337" s="39"/>
      <c r="B337" s="40"/>
      <c r="C337" s="41"/>
      <c r="D337" s="218" t="s">
        <v>147</v>
      </c>
      <c r="E337" s="41"/>
      <c r="F337" s="219" t="s">
        <v>484</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147</v>
      </c>
      <c r="AU337" s="18" t="s">
        <v>82</v>
      </c>
    </row>
    <row r="338" s="2" customFormat="1">
      <c r="A338" s="39"/>
      <c r="B338" s="40"/>
      <c r="C338" s="41"/>
      <c r="D338" s="218" t="s">
        <v>157</v>
      </c>
      <c r="E338" s="41"/>
      <c r="F338" s="245" t="s">
        <v>486</v>
      </c>
      <c r="G338" s="41"/>
      <c r="H338" s="41"/>
      <c r="I338" s="220"/>
      <c r="J338" s="41"/>
      <c r="K338" s="41"/>
      <c r="L338" s="45"/>
      <c r="M338" s="221"/>
      <c r="N338" s="222"/>
      <c r="O338" s="85"/>
      <c r="P338" s="85"/>
      <c r="Q338" s="85"/>
      <c r="R338" s="85"/>
      <c r="S338" s="85"/>
      <c r="T338" s="86"/>
      <c r="U338" s="39"/>
      <c r="V338" s="39"/>
      <c r="W338" s="39"/>
      <c r="X338" s="39"/>
      <c r="Y338" s="39"/>
      <c r="Z338" s="39"/>
      <c r="AA338" s="39"/>
      <c r="AB338" s="39"/>
      <c r="AC338" s="39"/>
      <c r="AD338" s="39"/>
      <c r="AE338" s="39"/>
      <c r="AT338" s="18" t="s">
        <v>157</v>
      </c>
      <c r="AU338" s="18" t="s">
        <v>82</v>
      </c>
    </row>
    <row r="339" s="12" customFormat="1" ht="22.8" customHeight="1">
      <c r="A339" s="12"/>
      <c r="B339" s="189"/>
      <c r="C339" s="190"/>
      <c r="D339" s="191" t="s">
        <v>71</v>
      </c>
      <c r="E339" s="203" t="s">
        <v>487</v>
      </c>
      <c r="F339" s="203" t="s">
        <v>488</v>
      </c>
      <c r="G339" s="190"/>
      <c r="H339" s="190"/>
      <c r="I339" s="193"/>
      <c r="J339" s="204">
        <f>BK339</f>
        <v>0</v>
      </c>
      <c r="K339" s="190"/>
      <c r="L339" s="195"/>
      <c r="M339" s="196"/>
      <c r="N339" s="197"/>
      <c r="O339" s="197"/>
      <c r="P339" s="198">
        <f>SUM(P340:P385)</f>
        <v>0</v>
      </c>
      <c r="Q339" s="197"/>
      <c r="R339" s="198">
        <f>SUM(R340:R385)</f>
        <v>0</v>
      </c>
      <c r="S339" s="197"/>
      <c r="T339" s="199">
        <f>SUM(T340:T385)</f>
        <v>0</v>
      </c>
      <c r="U339" s="12"/>
      <c r="V339" s="12"/>
      <c r="W339" s="12"/>
      <c r="X339" s="12"/>
      <c r="Y339" s="12"/>
      <c r="Z339" s="12"/>
      <c r="AA339" s="12"/>
      <c r="AB339" s="12"/>
      <c r="AC339" s="12"/>
      <c r="AD339" s="12"/>
      <c r="AE339" s="12"/>
      <c r="AR339" s="200" t="s">
        <v>82</v>
      </c>
      <c r="AT339" s="201" t="s">
        <v>71</v>
      </c>
      <c r="AU339" s="201" t="s">
        <v>80</v>
      </c>
      <c r="AY339" s="200" t="s">
        <v>138</v>
      </c>
      <c r="BK339" s="202">
        <f>SUM(BK340:BK385)</f>
        <v>0</v>
      </c>
    </row>
    <row r="340" s="2" customFormat="1" ht="16.5" customHeight="1">
      <c r="A340" s="39"/>
      <c r="B340" s="40"/>
      <c r="C340" s="205" t="s">
        <v>323</v>
      </c>
      <c r="D340" s="205" t="s">
        <v>141</v>
      </c>
      <c r="E340" s="206" t="s">
        <v>489</v>
      </c>
      <c r="F340" s="207" t="s">
        <v>490</v>
      </c>
      <c r="G340" s="208" t="s">
        <v>144</v>
      </c>
      <c r="H340" s="209">
        <v>89.269999999999996</v>
      </c>
      <c r="I340" s="210"/>
      <c r="J340" s="211">
        <f>ROUND(I340*H340,2)</f>
        <v>0</v>
      </c>
      <c r="K340" s="207" t="s">
        <v>145</v>
      </c>
      <c r="L340" s="45"/>
      <c r="M340" s="212" t="s">
        <v>19</v>
      </c>
      <c r="N340" s="213" t="s">
        <v>43</v>
      </c>
      <c r="O340" s="85"/>
      <c r="P340" s="214">
        <f>O340*H340</f>
        <v>0</v>
      </c>
      <c r="Q340" s="214">
        <v>0</v>
      </c>
      <c r="R340" s="214">
        <f>Q340*H340</f>
        <v>0</v>
      </c>
      <c r="S340" s="214">
        <v>0</v>
      </c>
      <c r="T340" s="215">
        <f>S340*H340</f>
        <v>0</v>
      </c>
      <c r="U340" s="39"/>
      <c r="V340" s="39"/>
      <c r="W340" s="39"/>
      <c r="X340" s="39"/>
      <c r="Y340" s="39"/>
      <c r="Z340" s="39"/>
      <c r="AA340" s="39"/>
      <c r="AB340" s="39"/>
      <c r="AC340" s="39"/>
      <c r="AD340" s="39"/>
      <c r="AE340" s="39"/>
      <c r="AR340" s="216" t="s">
        <v>177</v>
      </c>
      <c r="AT340" s="216" t="s">
        <v>141</v>
      </c>
      <c r="AU340" s="216" t="s">
        <v>82</v>
      </c>
      <c r="AY340" s="18" t="s">
        <v>138</v>
      </c>
      <c r="BE340" s="217">
        <f>IF(N340="základní",J340,0)</f>
        <v>0</v>
      </c>
      <c r="BF340" s="217">
        <f>IF(N340="snížená",J340,0)</f>
        <v>0</v>
      </c>
      <c r="BG340" s="217">
        <f>IF(N340="zákl. přenesená",J340,0)</f>
        <v>0</v>
      </c>
      <c r="BH340" s="217">
        <f>IF(N340="sníž. přenesená",J340,0)</f>
        <v>0</v>
      </c>
      <c r="BI340" s="217">
        <f>IF(N340="nulová",J340,0)</f>
        <v>0</v>
      </c>
      <c r="BJ340" s="18" t="s">
        <v>80</v>
      </c>
      <c r="BK340" s="217">
        <f>ROUND(I340*H340,2)</f>
        <v>0</v>
      </c>
      <c r="BL340" s="18" t="s">
        <v>177</v>
      </c>
      <c r="BM340" s="216" t="s">
        <v>491</v>
      </c>
    </row>
    <row r="341" s="2" customFormat="1">
      <c r="A341" s="39"/>
      <c r="B341" s="40"/>
      <c r="C341" s="41"/>
      <c r="D341" s="218" t="s">
        <v>147</v>
      </c>
      <c r="E341" s="41"/>
      <c r="F341" s="219" t="s">
        <v>490</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147</v>
      </c>
      <c r="AU341" s="18" t="s">
        <v>82</v>
      </c>
    </row>
    <row r="342" s="2" customFormat="1">
      <c r="A342" s="39"/>
      <c r="B342" s="40"/>
      <c r="C342" s="41"/>
      <c r="D342" s="218" t="s">
        <v>157</v>
      </c>
      <c r="E342" s="41"/>
      <c r="F342" s="245" t="s">
        <v>492</v>
      </c>
      <c r="G342" s="41"/>
      <c r="H342" s="41"/>
      <c r="I342" s="220"/>
      <c r="J342" s="41"/>
      <c r="K342" s="41"/>
      <c r="L342" s="45"/>
      <c r="M342" s="221"/>
      <c r="N342" s="222"/>
      <c r="O342" s="85"/>
      <c r="P342" s="85"/>
      <c r="Q342" s="85"/>
      <c r="R342" s="85"/>
      <c r="S342" s="85"/>
      <c r="T342" s="86"/>
      <c r="U342" s="39"/>
      <c r="V342" s="39"/>
      <c r="W342" s="39"/>
      <c r="X342" s="39"/>
      <c r="Y342" s="39"/>
      <c r="Z342" s="39"/>
      <c r="AA342" s="39"/>
      <c r="AB342" s="39"/>
      <c r="AC342" s="39"/>
      <c r="AD342" s="39"/>
      <c r="AE342" s="39"/>
      <c r="AT342" s="18" t="s">
        <v>157</v>
      </c>
      <c r="AU342" s="18" t="s">
        <v>82</v>
      </c>
    </row>
    <row r="343" s="2" customFormat="1" ht="16.5" customHeight="1">
      <c r="A343" s="39"/>
      <c r="B343" s="40"/>
      <c r="C343" s="205" t="s">
        <v>493</v>
      </c>
      <c r="D343" s="205" t="s">
        <v>141</v>
      </c>
      <c r="E343" s="206" t="s">
        <v>494</v>
      </c>
      <c r="F343" s="207" t="s">
        <v>495</v>
      </c>
      <c r="G343" s="208" t="s">
        <v>144</v>
      </c>
      <c r="H343" s="209">
        <v>89.269999999999996</v>
      </c>
      <c r="I343" s="210"/>
      <c r="J343" s="211">
        <f>ROUND(I343*H343,2)</f>
        <v>0</v>
      </c>
      <c r="K343" s="207" t="s">
        <v>145</v>
      </c>
      <c r="L343" s="45"/>
      <c r="M343" s="212" t="s">
        <v>19</v>
      </c>
      <c r="N343" s="213" t="s">
        <v>43</v>
      </c>
      <c r="O343" s="85"/>
      <c r="P343" s="214">
        <f>O343*H343</f>
        <v>0</v>
      </c>
      <c r="Q343" s="214">
        <v>0</v>
      </c>
      <c r="R343" s="214">
        <f>Q343*H343</f>
        <v>0</v>
      </c>
      <c r="S343" s="214">
        <v>0</v>
      </c>
      <c r="T343" s="215">
        <f>S343*H343</f>
        <v>0</v>
      </c>
      <c r="U343" s="39"/>
      <c r="V343" s="39"/>
      <c r="W343" s="39"/>
      <c r="X343" s="39"/>
      <c r="Y343" s="39"/>
      <c r="Z343" s="39"/>
      <c r="AA343" s="39"/>
      <c r="AB343" s="39"/>
      <c r="AC343" s="39"/>
      <c r="AD343" s="39"/>
      <c r="AE343" s="39"/>
      <c r="AR343" s="216" t="s">
        <v>177</v>
      </c>
      <c r="AT343" s="216" t="s">
        <v>141</v>
      </c>
      <c r="AU343" s="216" t="s">
        <v>82</v>
      </c>
      <c r="AY343" s="18" t="s">
        <v>138</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177</v>
      </c>
      <c r="BM343" s="216" t="s">
        <v>496</v>
      </c>
    </row>
    <row r="344" s="2" customFormat="1">
      <c r="A344" s="39"/>
      <c r="B344" s="40"/>
      <c r="C344" s="41"/>
      <c r="D344" s="218" t="s">
        <v>147</v>
      </c>
      <c r="E344" s="41"/>
      <c r="F344" s="219" t="s">
        <v>495</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147</v>
      </c>
      <c r="AU344" s="18" t="s">
        <v>82</v>
      </c>
    </row>
    <row r="345" s="2" customFormat="1">
      <c r="A345" s="39"/>
      <c r="B345" s="40"/>
      <c r="C345" s="41"/>
      <c r="D345" s="218" t="s">
        <v>157</v>
      </c>
      <c r="E345" s="41"/>
      <c r="F345" s="245" t="s">
        <v>492</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82</v>
      </c>
    </row>
    <row r="346" s="2" customFormat="1" ht="16.5" customHeight="1">
      <c r="A346" s="39"/>
      <c r="B346" s="40"/>
      <c r="C346" s="205" t="s">
        <v>328</v>
      </c>
      <c r="D346" s="205" t="s">
        <v>141</v>
      </c>
      <c r="E346" s="206" t="s">
        <v>497</v>
      </c>
      <c r="F346" s="207" t="s">
        <v>498</v>
      </c>
      <c r="G346" s="208" t="s">
        <v>144</v>
      </c>
      <c r="H346" s="209">
        <v>89.269999999999996</v>
      </c>
      <c r="I346" s="210"/>
      <c r="J346" s="211">
        <f>ROUND(I346*H346,2)</f>
        <v>0</v>
      </c>
      <c r="K346" s="207" t="s">
        <v>145</v>
      </c>
      <c r="L346" s="45"/>
      <c r="M346" s="212" t="s">
        <v>19</v>
      </c>
      <c r="N346" s="213" t="s">
        <v>43</v>
      </c>
      <c r="O346" s="85"/>
      <c r="P346" s="214">
        <f>O346*H346</f>
        <v>0</v>
      </c>
      <c r="Q346" s="214">
        <v>0</v>
      </c>
      <c r="R346" s="214">
        <f>Q346*H346</f>
        <v>0</v>
      </c>
      <c r="S346" s="214">
        <v>0</v>
      </c>
      <c r="T346" s="215">
        <f>S346*H346</f>
        <v>0</v>
      </c>
      <c r="U346" s="39"/>
      <c r="V346" s="39"/>
      <c r="W346" s="39"/>
      <c r="X346" s="39"/>
      <c r="Y346" s="39"/>
      <c r="Z346" s="39"/>
      <c r="AA346" s="39"/>
      <c r="AB346" s="39"/>
      <c r="AC346" s="39"/>
      <c r="AD346" s="39"/>
      <c r="AE346" s="39"/>
      <c r="AR346" s="216" t="s">
        <v>177</v>
      </c>
      <c r="AT346" s="216" t="s">
        <v>141</v>
      </c>
      <c r="AU346" s="216" t="s">
        <v>82</v>
      </c>
      <c r="AY346" s="18" t="s">
        <v>138</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177</v>
      </c>
      <c r="BM346" s="216" t="s">
        <v>499</v>
      </c>
    </row>
    <row r="347" s="2" customFormat="1">
      <c r="A347" s="39"/>
      <c r="B347" s="40"/>
      <c r="C347" s="41"/>
      <c r="D347" s="218" t="s">
        <v>147</v>
      </c>
      <c r="E347" s="41"/>
      <c r="F347" s="219" t="s">
        <v>498</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147</v>
      </c>
      <c r="AU347" s="18" t="s">
        <v>82</v>
      </c>
    </row>
    <row r="348" s="2" customFormat="1">
      <c r="A348" s="39"/>
      <c r="B348" s="40"/>
      <c r="C348" s="41"/>
      <c r="D348" s="218" t="s">
        <v>157</v>
      </c>
      <c r="E348" s="41"/>
      <c r="F348" s="245" t="s">
        <v>492</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157</v>
      </c>
      <c r="AU348" s="18" t="s">
        <v>82</v>
      </c>
    </row>
    <row r="349" s="2" customFormat="1" ht="21.75" customHeight="1">
      <c r="A349" s="39"/>
      <c r="B349" s="40"/>
      <c r="C349" s="205" t="s">
        <v>500</v>
      </c>
      <c r="D349" s="205" t="s">
        <v>141</v>
      </c>
      <c r="E349" s="206" t="s">
        <v>501</v>
      </c>
      <c r="F349" s="207" t="s">
        <v>502</v>
      </c>
      <c r="G349" s="208" t="s">
        <v>144</v>
      </c>
      <c r="H349" s="209">
        <v>89.269999999999996</v>
      </c>
      <c r="I349" s="210"/>
      <c r="J349" s="211">
        <f>ROUND(I349*H349,2)</f>
        <v>0</v>
      </c>
      <c r="K349" s="207" t="s">
        <v>145</v>
      </c>
      <c r="L349" s="45"/>
      <c r="M349" s="212" t="s">
        <v>19</v>
      </c>
      <c r="N349" s="213" t="s">
        <v>43</v>
      </c>
      <c r="O349" s="85"/>
      <c r="P349" s="214">
        <f>O349*H349</f>
        <v>0</v>
      </c>
      <c r="Q349" s="214">
        <v>0</v>
      </c>
      <c r="R349" s="214">
        <f>Q349*H349</f>
        <v>0</v>
      </c>
      <c r="S349" s="214">
        <v>0</v>
      </c>
      <c r="T349" s="215">
        <f>S349*H349</f>
        <v>0</v>
      </c>
      <c r="U349" s="39"/>
      <c r="V349" s="39"/>
      <c r="W349" s="39"/>
      <c r="X349" s="39"/>
      <c r="Y349" s="39"/>
      <c r="Z349" s="39"/>
      <c r="AA349" s="39"/>
      <c r="AB349" s="39"/>
      <c r="AC349" s="39"/>
      <c r="AD349" s="39"/>
      <c r="AE349" s="39"/>
      <c r="AR349" s="216" t="s">
        <v>177</v>
      </c>
      <c r="AT349" s="216" t="s">
        <v>141</v>
      </c>
      <c r="AU349" s="216" t="s">
        <v>82</v>
      </c>
      <c r="AY349" s="18" t="s">
        <v>138</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177</v>
      </c>
      <c r="BM349" s="216" t="s">
        <v>503</v>
      </c>
    </row>
    <row r="350" s="2" customFormat="1">
      <c r="A350" s="39"/>
      <c r="B350" s="40"/>
      <c r="C350" s="41"/>
      <c r="D350" s="218" t="s">
        <v>147</v>
      </c>
      <c r="E350" s="41"/>
      <c r="F350" s="219" t="s">
        <v>502</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147</v>
      </c>
      <c r="AU350" s="18" t="s">
        <v>82</v>
      </c>
    </row>
    <row r="351" s="2" customFormat="1">
      <c r="A351" s="39"/>
      <c r="B351" s="40"/>
      <c r="C351" s="41"/>
      <c r="D351" s="218" t="s">
        <v>157</v>
      </c>
      <c r="E351" s="41"/>
      <c r="F351" s="245" t="s">
        <v>492</v>
      </c>
      <c r="G351" s="41"/>
      <c r="H351" s="41"/>
      <c r="I351" s="220"/>
      <c r="J351" s="41"/>
      <c r="K351" s="41"/>
      <c r="L351" s="45"/>
      <c r="M351" s="221"/>
      <c r="N351" s="222"/>
      <c r="O351" s="85"/>
      <c r="P351" s="85"/>
      <c r="Q351" s="85"/>
      <c r="R351" s="85"/>
      <c r="S351" s="85"/>
      <c r="T351" s="86"/>
      <c r="U351" s="39"/>
      <c r="V351" s="39"/>
      <c r="W351" s="39"/>
      <c r="X351" s="39"/>
      <c r="Y351" s="39"/>
      <c r="Z351" s="39"/>
      <c r="AA351" s="39"/>
      <c r="AB351" s="39"/>
      <c r="AC351" s="39"/>
      <c r="AD351" s="39"/>
      <c r="AE351" s="39"/>
      <c r="AT351" s="18" t="s">
        <v>157</v>
      </c>
      <c r="AU351" s="18" t="s">
        <v>82</v>
      </c>
    </row>
    <row r="352" s="2" customFormat="1" ht="16.5" customHeight="1">
      <c r="A352" s="39"/>
      <c r="B352" s="40"/>
      <c r="C352" s="205" t="s">
        <v>332</v>
      </c>
      <c r="D352" s="205" t="s">
        <v>141</v>
      </c>
      <c r="E352" s="206" t="s">
        <v>504</v>
      </c>
      <c r="F352" s="207" t="s">
        <v>505</v>
      </c>
      <c r="G352" s="208" t="s">
        <v>144</v>
      </c>
      <c r="H352" s="209">
        <v>89.269999999999996</v>
      </c>
      <c r="I352" s="210"/>
      <c r="J352" s="211">
        <f>ROUND(I352*H352,2)</f>
        <v>0</v>
      </c>
      <c r="K352" s="207" t="s">
        <v>145</v>
      </c>
      <c r="L352" s="45"/>
      <c r="M352" s="212" t="s">
        <v>19</v>
      </c>
      <c r="N352" s="213" t="s">
        <v>43</v>
      </c>
      <c r="O352" s="85"/>
      <c r="P352" s="214">
        <f>O352*H352</f>
        <v>0</v>
      </c>
      <c r="Q352" s="214">
        <v>0</v>
      </c>
      <c r="R352" s="214">
        <f>Q352*H352</f>
        <v>0</v>
      </c>
      <c r="S352" s="214">
        <v>0</v>
      </c>
      <c r="T352" s="215">
        <f>S352*H352</f>
        <v>0</v>
      </c>
      <c r="U352" s="39"/>
      <c r="V352" s="39"/>
      <c r="W352" s="39"/>
      <c r="X352" s="39"/>
      <c r="Y352" s="39"/>
      <c r="Z352" s="39"/>
      <c r="AA352" s="39"/>
      <c r="AB352" s="39"/>
      <c r="AC352" s="39"/>
      <c r="AD352" s="39"/>
      <c r="AE352" s="39"/>
      <c r="AR352" s="216" t="s">
        <v>177</v>
      </c>
      <c r="AT352" s="216" t="s">
        <v>141</v>
      </c>
      <c r="AU352" s="216" t="s">
        <v>82</v>
      </c>
      <c r="AY352" s="18" t="s">
        <v>138</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177</v>
      </c>
      <c r="BM352" s="216" t="s">
        <v>506</v>
      </c>
    </row>
    <row r="353" s="2" customFormat="1">
      <c r="A353" s="39"/>
      <c r="B353" s="40"/>
      <c r="C353" s="41"/>
      <c r="D353" s="218" t="s">
        <v>147</v>
      </c>
      <c r="E353" s="41"/>
      <c r="F353" s="219" t="s">
        <v>505</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147</v>
      </c>
      <c r="AU353" s="18" t="s">
        <v>82</v>
      </c>
    </row>
    <row r="354" s="2" customFormat="1" ht="16.5" customHeight="1">
      <c r="A354" s="39"/>
      <c r="B354" s="40"/>
      <c r="C354" s="205" t="s">
        <v>507</v>
      </c>
      <c r="D354" s="205" t="s">
        <v>141</v>
      </c>
      <c r="E354" s="206" t="s">
        <v>508</v>
      </c>
      <c r="F354" s="207" t="s">
        <v>509</v>
      </c>
      <c r="G354" s="208" t="s">
        <v>144</v>
      </c>
      <c r="H354" s="209">
        <v>89.269999999999996</v>
      </c>
      <c r="I354" s="210"/>
      <c r="J354" s="211">
        <f>ROUND(I354*H354,2)</f>
        <v>0</v>
      </c>
      <c r="K354" s="207" t="s">
        <v>145</v>
      </c>
      <c r="L354" s="45"/>
      <c r="M354" s="212" t="s">
        <v>19</v>
      </c>
      <c r="N354" s="213" t="s">
        <v>43</v>
      </c>
      <c r="O354" s="85"/>
      <c r="P354" s="214">
        <f>O354*H354</f>
        <v>0</v>
      </c>
      <c r="Q354" s="214">
        <v>0</v>
      </c>
      <c r="R354" s="214">
        <f>Q354*H354</f>
        <v>0</v>
      </c>
      <c r="S354" s="214">
        <v>0</v>
      </c>
      <c r="T354" s="215">
        <f>S354*H354</f>
        <v>0</v>
      </c>
      <c r="U354" s="39"/>
      <c r="V354" s="39"/>
      <c r="W354" s="39"/>
      <c r="X354" s="39"/>
      <c r="Y354" s="39"/>
      <c r="Z354" s="39"/>
      <c r="AA354" s="39"/>
      <c r="AB354" s="39"/>
      <c r="AC354" s="39"/>
      <c r="AD354" s="39"/>
      <c r="AE354" s="39"/>
      <c r="AR354" s="216" t="s">
        <v>177</v>
      </c>
      <c r="AT354" s="216" t="s">
        <v>141</v>
      </c>
      <c r="AU354" s="216" t="s">
        <v>82</v>
      </c>
      <c r="AY354" s="18" t="s">
        <v>138</v>
      </c>
      <c r="BE354" s="217">
        <f>IF(N354="základní",J354,0)</f>
        <v>0</v>
      </c>
      <c r="BF354" s="217">
        <f>IF(N354="snížená",J354,0)</f>
        <v>0</v>
      </c>
      <c r="BG354" s="217">
        <f>IF(N354="zákl. přenesená",J354,0)</f>
        <v>0</v>
      </c>
      <c r="BH354" s="217">
        <f>IF(N354="sníž. přenesená",J354,0)</f>
        <v>0</v>
      </c>
      <c r="BI354" s="217">
        <f>IF(N354="nulová",J354,0)</f>
        <v>0</v>
      </c>
      <c r="BJ354" s="18" t="s">
        <v>80</v>
      </c>
      <c r="BK354" s="217">
        <f>ROUND(I354*H354,2)</f>
        <v>0</v>
      </c>
      <c r="BL354" s="18" t="s">
        <v>177</v>
      </c>
      <c r="BM354" s="216" t="s">
        <v>510</v>
      </c>
    </row>
    <row r="355" s="2" customFormat="1">
      <c r="A355" s="39"/>
      <c r="B355" s="40"/>
      <c r="C355" s="41"/>
      <c r="D355" s="218" t="s">
        <v>147</v>
      </c>
      <c r="E355" s="41"/>
      <c r="F355" s="219" t="s">
        <v>509</v>
      </c>
      <c r="G355" s="41"/>
      <c r="H355" s="41"/>
      <c r="I355" s="220"/>
      <c r="J355" s="41"/>
      <c r="K355" s="41"/>
      <c r="L355" s="45"/>
      <c r="M355" s="221"/>
      <c r="N355" s="222"/>
      <c r="O355" s="85"/>
      <c r="P355" s="85"/>
      <c r="Q355" s="85"/>
      <c r="R355" s="85"/>
      <c r="S355" s="85"/>
      <c r="T355" s="86"/>
      <c r="U355" s="39"/>
      <c r="V355" s="39"/>
      <c r="W355" s="39"/>
      <c r="X355" s="39"/>
      <c r="Y355" s="39"/>
      <c r="Z355" s="39"/>
      <c r="AA355" s="39"/>
      <c r="AB355" s="39"/>
      <c r="AC355" s="39"/>
      <c r="AD355" s="39"/>
      <c r="AE355" s="39"/>
      <c r="AT355" s="18" t="s">
        <v>147</v>
      </c>
      <c r="AU355" s="18" t="s">
        <v>82</v>
      </c>
    </row>
    <row r="356" s="13" customFormat="1">
      <c r="A356" s="13"/>
      <c r="B356" s="223"/>
      <c r="C356" s="224"/>
      <c r="D356" s="218" t="s">
        <v>148</v>
      </c>
      <c r="E356" s="225" t="s">
        <v>19</v>
      </c>
      <c r="F356" s="226" t="s">
        <v>511</v>
      </c>
      <c r="G356" s="224"/>
      <c r="H356" s="227">
        <v>89.269999999999996</v>
      </c>
      <c r="I356" s="228"/>
      <c r="J356" s="224"/>
      <c r="K356" s="224"/>
      <c r="L356" s="229"/>
      <c r="M356" s="230"/>
      <c r="N356" s="231"/>
      <c r="O356" s="231"/>
      <c r="P356" s="231"/>
      <c r="Q356" s="231"/>
      <c r="R356" s="231"/>
      <c r="S356" s="231"/>
      <c r="T356" s="232"/>
      <c r="U356" s="13"/>
      <c r="V356" s="13"/>
      <c r="W356" s="13"/>
      <c r="X356" s="13"/>
      <c r="Y356" s="13"/>
      <c r="Z356" s="13"/>
      <c r="AA356" s="13"/>
      <c r="AB356" s="13"/>
      <c r="AC356" s="13"/>
      <c r="AD356" s="13"/>
      <c r="AE356" s="13"/>
      <c r="AT356" s="233" t="s">
        <v>148</v>
      </c>
      <c r="AU356" s="233" t="s">
        <v>82</v>
      </c>
      <c r="AV356" s="13" t="s">
        <v>82</v>
      </c>
      <c r="AW356" s="13" t="s">
        <v>31</v>
      </c>
      <c r="AX356" s="13" t="s">
        <v>72</v>
      </c>
      <c r="AY356" s="233" t="s">
        <v>138</v>
      </c>
    </row>
    <row r="357" s="14" customFormat="1">
      <c r="A357" s="14"/>
      <c r="B357" s="234"/>
      <c r="C357" s="235"/>
      <c r="D357" s="218" t="s">
        <v>148</v>
      </c>
      <c r="E357" s="236" t="s">
        <v>19</v>
      </c>
      <c r="F357" s="237" t="s">
        <v>150</v>
      </c>
      <c r="G357" s="235"/>
      <c r="H357" s="238">
        <v>89.269999999999996</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148</v>
      </c>
      <c r="AU357" s="244" t="s">
        <v>82</v>
      </c>
      <c r="AV357" s="14" t="s">
        <v>146</v>
      </c>
      <c r="AW357" s="14" t="s">
        <v>31</v>
      </c>
      <c r="AX357" s="14" t="s">
        <v>80</v>
      </c>
      <c r="AY357" s="244" t="s">
        <v>138</v>
      </c>
    </row>
    <row r="358" s="2" customFormat="1" ht="16.5" customHeight="1">
      <c r="A358" s="39"/>
      <c r="B358" s="40"/>
      <c r="C358" s="256" t="s">
        <v>337</v>
      </c>
      <c r="D358" s="256" t="s">
        <v>383</v>
      </c>
      <c r="E358" s="257" t="s">
        <v>512</v>
      </c>
      <c r="F358" s="258" t="s">
        <v>513</v>
      </c>
      <c r="G358" s="259" t="s">
        <v>144</v>
      </c>
      <c r="H358" s="260">
        <v>98.197000000000003</v>
      </c>
      <c r="I358" s="261"/>
      <c r="J358" s="262">
        <f>ROUND(I358*H358,2)</f>
        <v>0</v>
      </c>
      <c r="K358" s="258" t="s">
        <v>145</v>
      </c>
      <c r="L358" s="263"/>
      <c r="M358" s="264" t="s">
        <v>19</v>
      </c>
      <c r="N358" s="265" t="s">
        <v>43</v>
      </c>
      <c r="O358" s="85"/>
      <c r="P358" s="214">
        <f>O358*H358</f>
        <v>0</v>
      </c>
      <c r="Q358" s="214">
        <v>0</v>
      </c>
      <c r="R358" s="214">
        <f>Q358*H358</f>
        <v>0</v>
      </c>
      <c r="S358" s="214">
        <v>0</v>
      </c>
      <c r="T358" s="215">
        <f>S358*H358</f>
        <v>0</v>
      </c>
      <c r="U358" s="39"/>
      <c r="V358" s="39"/>
      <c r="W358" s="39"/>
      <c r="X358" s="39"/>
      <c r="Y358" s="39"/>
      <c r="Z358" s="39"/>
      <c r="AA358" s="39"/>
      <c r="AB358" s="39"/>
      <c r="AC358" s="39"/>
      <c r="AD358" s="39"/>
      <c r="AE358" s="39"/>
      <c r="AR358" s="216" t="s">
        <v>219</v>
      </c>
      <c r="AT358" s="216" t="s">
        <v>383</v>
      </c>
      <c r="AU358" s="216" t="s">
        <v>82</v>
      </c>
      <c r="AY358" s="18" t="s">
        <v>138</v>
      </c>
      <c r="BE358" s="217">
        <f>IF(N358="základní",J358,0)</f>
        <v>0</v>
      </c>
      <c r="BF358" s="217">
        <f>IF(N358="snížená",J358,0)</f>
        <v>0</v>
      </c>
      <c r="BG358" s="217">
        <f>IF(N358="zákl. přenesená",J358,0)</f>
        <v>0</v>
      </c>
      <c r="BH358" s="217">
        <f>IF(N358="sníž. přenesená",J358,0)</f>
        <v>0</v>
      </c>
      <c r="BI358" s="217">
        <f>IF(N358="nulová",J358,0)</f>
        <v>0</v>
      </c>
      <c r="BJ358" s="18" t="s">
        <v>80</v>
      </c>
      <c r="BK358" s="217">
        <f>ROUND(I358*H358,2)</f>
        <v>0</v>
      </c>
      <c r="BL358" s="18" t="s">
        <v>177</v>
      </c>
      <c r="BM358" s="216" t="s">
        <v>514</v>
      </c>
    </row>
    <row r="359" s="2" customFormat="1">
      <c r="A359" s="39"/>
      <c r="B359" s="40"/>
      <c r="C359" s="41"/>
      <c r="D359" s="218" t="s">
        <v>147</v>
      </c>
      <c r="E359" s="41"/>
      <c r="F359" s="219" t="s">
        <v>513</v>
      </c>
      <c r="G359" s="41"/>
      <c r="H359" s="41"/>
      <c r="I359" s="220"/>
      <c r="J359" s="41"/>
      <c r="K359" s="41"/>
      <c r="L359" s="45"/>
      <c r="M359" s="221"/>
      <c r="N359" s="222"/>
      <c r="O359" s="85"/>
      <c r="P359" s="85"/>
      <c r="Q359" s="85"/>
      <c r="R359" s="85"/>
      <c r="S359" s="85"/>
      <c r="T359" s="86"/>
      <c r="U359" s="39"/>
      <c r="V359" s="39"/>
      <c r="W359" s="39"/>
      <c r="X359" s="39"/>
      <c r="Y359" s="39"/>
      <c r="Z359" s="39"/>
      <c r="AA359" s="39"/>
      <c r="AB359" s="39"/>
      <c r="AC359" s="39"/>
      <c r="AD359" s="39"/>
      <c r="AE359" s="39"/>
      <c r="AT359" s="18" t="s">
        <v>147</v>
      </c>
      <c r="AU359" s="18" t="s">
        <v>82</v>
      </c>
    </row>
    <row r="360" s="13" customFormat="1">
      <c r="A360" s="13"/>
      <c r="B360" s="223"/>
      <c r="C360" s="224"/>
      <c r="D360" s="218" t="s">
        <v>148</v>
      </c>
      <c r="E360" s="225" t="s">
        <v>19</v>
      </c>
      <c r="F360" s="226" t="s">
        <v>515</v>
      </c>
      <c r="G360" s="224"/>
      <c r="H360" s="227">
        <v>98.197000000000003</v>
      </c>
      <c r="I360" s="228"/>
      <c r="J360" s="224"/>
      <c r="K360" s="224"/>
      <c r="L360" s="229"/>
      <c r="M360" s="230"/>
      <c r="N360" s="231"/>
      <c r="O360" s="231"/>
      <c r="P360" s="231"/>
      <c r="Q360" s="231"/>
      <c r="R360" s="231"/>
      <c r="S360" s="231"/>
      <c r="T360" s="232"/>
      <c r="U360" s="13"/>
      <c r="V360" s="13"/>
      <c r="W360" s="13"/>
      <c r="X360" s="13"/>
      <c r="Y360" s="13"/>
      <c r="Z360" s="13"/>
      <c r="AA360" s="13"/>
      <c r="AB360" s="13"/>
      <c r="AC360" s="13"/>
      <c r="AD360" s="13"/>
      <c r="AE360" s="13"/>
      <c r="AT360" s="233" t="s">
        <v>148</v>
      </c>
      <c r="AU360" s="233" t="s">
        <v>82</v>
      </c>
      <c r="AV360" s="13" t="s">
        <v>82</v>
      </c>
      <c r="AW360" s="13" t="s">
        <v>31</v>
      </c>
      <c r="AX360" s="13" t="s">
        <v>72</v>
      </c>
      <c r="AY360" s="233" t="s">
        <v>138</v>
      </c>
    </row>
    <row r="361" s="14" customFormat="1">
      <c r="A361" s="14"/>
      <c r="B361" s="234"/>
      <c r="C361" s="235"/>
      <c r="D361" s="218" t="s">
        <v>148</v>
      </c>
      <c r="E361" s="236" t="s">
        <v>19</v>
      </c>
      <c r="F361" s="237" t="s">
        <v>150</v>
      </c>
      <c r="G361" s="235"/>
      <c r="H361" s="238">
        <v>98.197000000000003</v>
      </c>
      <c r="I361" s="239"/>
      <c r="J361" s="235"/>
      <c r="K361" s="235"/>
      <c r="L361" s="240"/>
      <c r="M361" s="241"/>
      <c r="N361" s="242"/>
      <c r="O361" s="242"/>
      <c r="P361" s="242"/>
      <c r="Q361" s="242"/>
      <c r="R361" s="242"/>
      <c r="S361" s="242"/>
      <c r="T361" s="243"/>
      <c r="U361" s="14"/>
      <c r="V361" s="14"/>
      <c r="W361" s="14"/>
      <c r="X361" s="14"/>
      <c r="Y361" s="14"/>
      <c r="Z361" s="14"/>
      <c r="AA361" s="14"/>
      <c r="AB361" s="14"/>
      <c r="AC361" s="14"/>
      <c r="AD361" s="14"/>
      <c r="AE361" s="14"/>
      <c r="AT361" s="244" t="s">
        <v>148</v>
      </c>
      <c r="AU361" s="244" t="s">
        <v>82</v>
      </c>
      <c r="AV361" s="14" t="s">
        <v>146</v>
      </c>
      <c r="AW361" s="14" t="s">
        <v>31</v>
      </c>
      <c r="AX361" s="14" t="s">
        <v>80</v>
      </c>
      <c r="AY361" s="244" t="s">
        <v>138</v>
      </c>
    </row>
    <row r="362" s="2" customFormat="1" ht="16.5" customHeight="1">
      <c r="A362" s="39"/>
      <c r="B362" s="40"/>
      <c r="C362" s="205" t="s">
        <v>516</v>
      </c>
      <c r="D362" s="205" t="s">
        <v>141</v>
      </c>
      <c r="E362" s="206" t="s">
        <v>517</v>
      </c>
      <c r="F362" s="207" t="s">
        <v>518</v>
      </c>
      <c r="G362" s="208" t="s">
        <v>229</v>
      </c>
      <c r="H362" s="209">
        <v>52.466000000000001</v>
      </c>
      <c r="I362" s="210"/>
      <c r="J362" s="211">
        <f>ROUND(I362*H362,2)</f>
        <v>0</v>
      </c>
      <c r="K362" s="207" t="s">
        <v>145</v>
      </c>
      <c r="L362" s="45"/>
      <c r="M362" s="212" t="s">
        <v>19</v>
      </c>
      <c r="N362" s="213" t="s">
        <v>43</v>
      </c>
      <c r="O362" s="85"/>
      <c r="P362" s="214">
        <f>O362*H362</f>
        <v>0</v>
      </c>
      <c r="Q362" s="214">
        <v>0</v>
      </c>
      <c r="R362" s="214">
        <f>Q362*H362</f>
        <v>0</v>
      </c>
      <c r="S362" s="214">
        <v>0</v>
      </c>
      <c r="T362" s="215">
        <f>S362*H362</f>
        <v>0</v>
      </c>
      <c r="U362" s="39"/>
      <c r="V362" s="39"/>
      <c r="W362" s="39"/>
      <c r="X362" s="39"/>
      <c r="Y362" s="39"/>
      <c r="Z362" s="39"/>
      <c r="AA362" s="39"/>
      <c r="AB362" s="39"/>
      <c r="AC362" s="39"/>
      <c r="AD362" s="39"/>
      <c r="AE362" s="39"/>
      <c r="AR362" s="216" t="s">
        <v>177</v>
      </c>
      <c r="AT362" s="216" t="s">
        <v>141</v>
      </c>
      <c r="AU362" s="216" t="s">
        <v>82</v>
      </c>
      <c r="AY362" s="18" t="s">
        <v>138</v>
      </c>
      <c r="BE362" s="217">
        <f>IF(N362="základní",J362,0)</f>
        <v>0</v>
      </c>
      <c r="BF362" s="217">
        <f>IF(N362="snížená",J362,0)</f>
        <v>0</v>
      </c>
      <c r="BG362" s="217">
        <f>IF(N362="zákl. přenesená",J362,0)</f>
        <v>0</v>
      </c>
      <c r="BH362" s="217">
        <f>IF(N362="sníž. přenesená",J362,0)</f>
        <v>0</v>
      </c>
      <c r="BI362" s="217">
        <f>IF(N362="nulová",J362,0)</f>
        <v>0</v>
      </c>
      <c r="BJ362" s="18" t="s">
        <v>80</v>
      </c>
      <c r="BK362" s="217">
        <f>ROUND(I362*H362,2)</f>
        <v>0</v>
      </c>
      <c r="BL362" s="18" t="s">
        <v>177</v>
      </c>
      <c r="BM362" s="216" t="s">
        <v>519</v>
      </c>
    </row>
    <row r="363" s="2" customFormat="1">
      <c r="A363" s="39"/>
      <c r="B363" s="40"/>
      <c r="C363" s="41"/>
      <c r="D363" s="218" t="s">
        <v>147</v>
      </c>
      <c r="E363" s="41"/>
      <c r="F363" s="219" t="s">
        <v>518</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147</v>
      </c>
      <c r="AU363" s="18" t="s">
        <v>82</v>
      </c>
    </row>
    <row r="364" s="2" customFormat="1" ht="16.5" customHeight="1">
      <c r="A364" s="39"/>
      <c r="B364" s="40"/>
      <c r="C364" s="205" t="s">
        <v>340</v>
      </c>
      <c r="D364" s="205" t="s">
        <v>141</v>
      </c>
      <c r="E364" s="206" t="s">
        <v>520</v>
      </c>
      <c r="F364" s="207" t="s">
        <v>521</v>
      </c>
      <c r="G364" s="208" t="s">
        <v>229</v>
      </c>
      <c r="H364" s="209">
        <v>52.466000000000001</v>
      </c>
      <c r="I364" s="210"/>
      <c r="J364" s="211">
        <f>ROUND(I364*H364,2)</f>
        <v>0</v>
      </c>
      <c r="K364" s="207" t="s">
        <v>145</v>
      </c>
      <c r="L364" s="45"/>
      <c r="M364" s="212" t="s">
        <v>19</v>
      </c>
      <c r="N364" s="213" t="s">
        <v>43</v>
      </c>
      <c r="O364" s="85"/>
      <c r="P364" s="214">
        <f>O364*H364</f>
        <v>0</v>
      </c>
      <c r="Q364" s="214">
        <v>0</v>
      </c>
      <c r="R364" s="214">
        <f>Q364*H364</f>
        <v>0</v>
      </c>
      <c r="S364" s="214">
        <v>0</v>
      </c>
      <c r="T364" s="215">
        <f>S364*H364</f>
        <v>0</v>
      </c>
      <c r="U364" s="39"/>
      <c r="V364" s="39"/>
      <c r="W364" s="39"/>
      <c r="X364" s="39"/>
      <c r="Y364" s="39"/>
      <c r="Z364" s="39"/>
      <c r="AA364" s="39"/>
      <c r="AB364" s="39"/>
      <c r="AC364" s="39"/>
      <c r="AD364" s="39"/>
      <c r="AE364" s="39"/>
      <c r="AR364" s="216" t="s">
        <v>177</v>
      </c>
      <c r="AT364" s="216" t="s">
        <v>141</v>
      </c>
      <c r="AU364" s="216" t="s">
        <v>82</v>
      </c>
      <c r="AY364" s="18" t="s">
        <v>138</v>
      </c>
      <c r="BE364" s="217">
        <f>IF(N364="základní",J364,0)</f>
        <v>0</v>
      </c>
      <c r="BF364" s="217">
        <f>IF(N364="snížená",J364,0)</f>
        <v>0</v>
      </c>
      <c r="BG364" s="217">
        <f>IF(N364="zákl. přenesená",J364,0)</f>
        <v>0</v>
      </c>
      <c r="BH364" s="217">
        <f>IF(N364="sníž. přenesená",J364,0)</f>
        <v>0</v>
      </c>
      <c r="BI364" s="217">
        <f>IF(N364="nulová",J364,0)</f>
        <v>0</v>
      </c>
      <c r="BJ364" s="18" t="s">
        <v>80</v>
      </c>
      <c r="BK364" s="217">
        <f>ROUND(I364*H364,2)</f>
        <v>0</v>
      </c>
      <c r="BL364" s="18" t="s">
        <v>177</v>
      </c>
      <c r="BM364" s="216" t="s">
        <v>522</v>
      </c>
    </row>
    <row r="365" s="2" customFormat="1">
      <c r="A365" s="39"/>
      <c r="B365" s="40"/>
      <c r="C365" s="41"/>
      <c r="D365" s="218" t="s">
        <v>147</v>
      </c>
      <c r="E365" s="41"/>
      <c r="F365" s="219" t="s">
        <v>521</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147</v>
      </c>
      <c r="AU365" s="18" t="s">
        <v>82</v>
      </c>
    </row>
    <row r="366" s="13" customFormat="1">
      <c r="A366" s="13"/>
      <c r="B366" s="223"/>
      <c r="C366" s="224"/>
      <c r="D366" s="218" t="s">
        <v>148</v>
      </c>
      <c r="E366" s="225" t="s">
        <v>19</v>
      </c>
      <c r="F366" s="226" t="s">
        <v>523</v>
      </c>
      <c r="G366" s="224"/>
      <c r="H366" s="227">
        <v>38.609999999999999</v>
      </c>
      <c r="I366" s="228"/>
      <c r="J366" s="224"/>
      <c r="K366" s="224"/>
      <c r="L366" s="229"/>
      <c r="M366" s="230"/>
      <c r="N366" s="231"/>
      <c r="O366" s="231"/>
      <c r="P366" s="231"/>
      <c r="Q366" s="231"/>
      <c r="R366" s="231"/>
      <c r="S366" s="231"/>
      <c r="T366" s="232"/>
      <c r="U366" s="13"/>
      <c r="V366" s="13"/>
      <c r="W366" s="13"/>
      <c r="X366" s="13"/>
      <c r="Y366" s="13"/>
      <c r="Z366" s="13"/>
      <c r="AA366" s="13"/>
      <c r="AB366" s="13"/>
      <c r="AC366" s="13"/>
      <c r="AD366" s="13"/>
      <c r="AE366" s="13"/>
      <c r="AT366" s="233" t="s">
        <v>148</v>
      </c>
      <c r="AU366" s="233" t="s">
        <v>82</v>
      </c>
      <c r="AV366" s="13" t="s">
        <v>82</v>
      </c>
      <c r="AW366" s="13" t="s">
        <v>31</v>
      </c>
      <c r="AX366" s="13" t="s">
        <v>72</v>
      </c>
      <c r="AY366" s="233" t="s">
        <v>138</v>
      </c>
    </row>
    <row r="367" s="13" customFormat="1">
      <c r="A367" s="13"/>
      <c r="B367" s="223"/>
      <c r="C367" s="224"/>
      <c r="D367" s="218" t="s">
        <v>148</v>
      </c>
      <c r="E367" s="225" t="s">
        <v>19</v>
      </c>
      <c r="F367" s="226" t="s">
        <v>524</v>
      </c>
      <c r="G367" s="224"/>
      <c r="H367" s="227">
        <v>13.856</v>
      </c>
      <c r="I367" s="228"/>
      <c r="J367" s="224"/>
      <c r="K367" s="224"/>
      <c r="L367" s="229"/>
      <c r="M367" s="230"/>
      <c r="N367" s="231"/>
      <c r="O367" s="231"/>
      <c r="P367" s="231"/>
      <c r="Q367" s="231"/>
      <c r="R367" s="231"/>
      <c r="S367" s="231"/>
      <c r="T367" s="232"/>
      <c r="U367" s="13"/>
      <c r="V367" s="13"/>
      <c r="W367" s="13"/>
      <c r="X367" s="13"/>
      <c r="Y367" s="13"/>
      <c r="Z367" s="13"/>
      <c r="AA367" s="13"/>
      <c r="AB367" s="13"/>
      <c r="AC367" s="13"/>
      <c r="AD367" s="13"/>
      <c r="AE367" s="13"/>
      <c r="AT367" s="233" t="s">
        <v>148</v>
      </c>
      <c r="AU367" s="233" t="s">
        <v>82</v>
      </c>
      <c r="AV367" s="13" t="s">
        <v>82</v>
      </c>
      <c r="AW367" s="13" t="s">
        <v>31</v>
      </c>
      <c r="AX367" s="13" t="s">
        <v>72</v>
      </c>
      <c r="AY367" s="233" t="s">
        <v>138</v>
      </c>
    </row>
    <row r="368" s="14" customFormat="1">
      <c r="A368" s="14"/>
      <c r="B368" s="234"/>
      <c r="C368" s="235"/>
      <c r="D368" s="218" t="s">
        <v>148</v>
      </c>
      <c r="E368" s="236" t="s">
        <v>19</v>
      </c>
      <c r="F368" s="237" t="s">
        <v>150</v>
      </c>
      <c r="G368" s="235"/>
      <c r="H368" s="238">
        <v>52.466000000000001</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148</v>
      </c>
      <c r="AU368" s="244" t="s">
        <v>82</v>
      </c>
      <c r="AV368" s="14" t="s">
        <v>146</v>
      </c>
      <c r="AW368" s="14" t="s">
        <v>31</v>
      </c>
      <c r="AX368" s="14" t="s">
        <v>80</v>
      </c>
      <c r="AY368" s="244" t="s">
        <v>138</v>
      </c>
    </row>
    <row r="369" s="2" customFormat="1" ht="16.5" customHeight="1">
      <c r="A369" s="39"/>
      <c r="B369" s="40"/>
      <c r="C369" s="256" t="s">
        <v>525</v>
      </c>
      <c r="D369" s="256" t="s">
        <v>383</v>
      </c>
      <c r="E369" s="257" t="s">
        <v>526</v>
      </c>
      <c r="F369" s="258" t="s">
        <v>527</v>
      </c>
      <c r="G369" s="259" t="s">
        <v>229</v>
      </c>
      <c r="H369" s="260">
        <v>57.713000000000001</v>
      </c>
      <c r="I369" s="261"/>
      <c r="J369" s="262">
        <f>ROUND(I369*H369,2)</f>
        <v>0</v>
      </c>
      <c r="K369" s="258" t="s">
        <v>145</v>
      </c>
      <c r="L369" s="263"/>
      <c r="M369" s="264" t="s">
        <v>19</v>
      </c>
      <c r="N369" s="265" t="s">
        <v>43</v>
      </c>
      <c r="O369" s="85"/>
      <c r="P369" s="214">
        <f>O369*H369</f>
        <v>0</v>
      </c>
      <c r="Q369" s="214">
        <v>0</v>
      </c>
      <c r="R369" s="214">
        <f>Q369*H369</f>
        <v>0</v>
      </c>
      <c r="S369" s="214">
        <v>0</v>
      </c>
      <c r="T369" s="215">
        <f>S369*H369</f>
        <v>0</v>
      </c>
      <c r="U369" s="39"/>
      <c r="V369" s="39"/>
      <c r="W369" s="39"/>
      <c r="X369" s="39"/>
      <c r="Y369" s="39"/>
      <c r="Z369" s="39"/>
      <c r="AA369" s="39"/>
      <c r="AB369" s="39"/>
      <c r="AC369" s="39"/>
      <c r="AD369" s="39"/>
      <c r="AE369" s="39"/>
      <c r="AR369" s="216" t="s">
        <v>219</v>
      </c>
      <c r="AT369" s="216" t="s">
        <v>383</v>
      </c>
      <c r="AU369" s="216" t="s">
        <v>82</v>
      </c>
      <c r="AY369" s="18" t="s">
        <v>138</v>
      </c>
      <c r="BE369" s="217">
        <f>IF(N369="základní",J369,0)</f>
        <v>0</v>
      </c>
      <c r="BF369" s="217">
        <f>IF(N369="snížená",J369,0)</f>
        <v>0</v>
      </c>
      <c r="BG369" s="217">
        <f>IF(N369="zákl. přenesená",J369,0)</f>
        <v>0</v>
      </c>
      <c r="BH369" s="217">
        <f>IF(N369="sníž. přenesená",J369,0)</f>
        <v>0</v>
      </c>
      <c r="BI369" s="217">
        <f>IF(N369="nulová",J369,0)</f>
        <v>0</v>
      </c>
      <c r="BJ369" s="18" t="s">
        <v>80</v>
      </c>
      <c r="BK369" s="217">
        <f>ROUND(I369*H369,2)</f>
        <v>0</v>
      </c>
      <c r="BL369" s="18" t="s">
        <v>177</v>
      </c>
      <c r="BM369" s="216" t="s">
        <v>528</v>
      </c>
    </row>
    <row r="370" s="2" customFormat="1">
      <c r="A370" s="39"/>
      <c r="B370" s="40"/>
      <c r="C370" s="41"/>
      <c r="D370" s="218" t="s">
        <v>147</v>
      </c>
      <c r="E370" s="41"/>
      <c r="F370" s="219" t="s">
        <v>527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147</v>
      </c>
      <c r="AU370" s="18" t="s">
        <v>82</v>
      </c>
    </row>
    <row r="371" s="13" customFormat="1">
      <c r="A371" s="13"/>
      <c r="B371" s="223"/>
      <c r="C371" s="224"/>
      <c r="D371" s="218" t="s">
        <v>148</v>
      </c>
      <c r="E371" s="225" t="s">
        <v>19</v>
      </c>
      <c r="F371" s="226" t="s">
        <v>529</v>
      </c>
      <c r="G371" s="224"/>
      <c r="H371" s="227">
        <v>57.713000000000001</v>
      </c>
      <c r="I371" s="228"/>
      <c r="J371" s="224"/>
      <c r="K371" s="224"/>
      <c r="L371" s="229"/>
      <c r="M371" s="230"/>
      <c r="N371" s="231"/>
      <c r="O371" s="231"/>
      <c r="P371" s="231"/>
      <c r="Q371" s="231"/>
      <c r="R371" s="231"/>
      <c r="S371" s="231"/>
      <c r="T371" s="232"/>
      <c r="U371" s="13"/>
      <c r="V371" s="13"/>
      <c r="W371" s="13"/>
      <c r="X371" s="13"/>
      <c r="Y371" s="13"/>
      <c r="Z371" s="13"/>
      <c r="AA371" s="13"/>
      <c r="AB371" s="13"/>
      <c r="AC371" s="13"/>
      <c r="AD371" s="13"/>
      <c r="AE371" s="13"/>
      <c r="AT371" s="233" t="s">
        <v>148</v>
      </c>
      <c r="AU371" s="233" t="s">
        <v>82</v>
      </c>
      <c r="AV371" s="13" t="s">
        <v>82</v>
      </c>
      <c r="AW371" s="13" t="s">
        <v>31</v>
      </c>
      <c r="AX371" s="13" t="s">
        <v>72</v>
      </c>
      <c r="AY371" s="233" t="s">
        <v>138</v>
      </c>
    </row>
    <row r="372" s="14" customFormat="1">
      <c r="A372" s="14"/>
      <c r="B372" s="234"/>
      <c r="C372" s="235"/>
      <c r="D372" s="218" t="s">
        <v>148</v>
      </c>
      <c r="E372" s="236" t="s">
        <v>19</v>
      </c>
      <c r="F372" s="237" t="s">
        <v>150</v>
      </c>
      <c r="G372" s="235"/>
      <c r="H372" s="238">
        <v>57.713000000000001</v>
      </c>
      <c r="I372" s="239"/>
      <c r="J372" s="235"/>
      <c r="K372" s="235"/>
      <c r="L372" s="240"/>
      <c r="M372" s="241"/>
      <c r="N372" s="242"/>
      <c r="O372" s="242"/>
      <c r="P372" s="242"/>
      <c r="Q372" s="242"/>
      <c r="R372" s="242"/>
      <c r="S372" s="242"/>
      <c r="T372" s="243"/>
      <c r="U372" s="14"/>
      <c r="V372" s="14"/>
      <c r="W372" s="14"/>
      <c r="X372" s="14"/>
      <c r="Y372" s="14"/>
      <c r="Z372" s="14"/>
      <c r="AA372" s="14"/>
      <c r="AB372" s="14"/>
      <c r="AC372" s="14"/>
      <c r="AD372" s="14"/>
      <c r="AE372" s="14"/>
      <c r="AT372" s="244" t="s">
        <v>148</v>
      </c>
      <c r="AU372" s="244" t="s">
        <v>82</v>
      </c>
      <c r="AV372" s="14" t="s">
        <v>146</v>
      </c>
      <c r="AW372" s="14" t="s">
        <v>31</v>
      </c>
      <c r="AX372" s="14" t="s">
        <v>80</v>
      </c>
      <c r="AY372" s="244" t="s">
        <v>138</v>
      </c>
    </row>
    <row r="373" s="2" customFormat="1" ht="16.5" customHeight="1">
      <c r="A373" s="39"/>
      <c r="B373" s="40"/>
      <c r="C373" s="205" t="s">
        <v>344</v>
      </c>
      <c r="D373" s="205" t="s">
        <v>141</v>
      </c>
      <c r="E373" s="206" t="s">
        <v>530</v>
      </c>
      <c r="F373" s="207" t="s">
        <v>531</v>
      </c>
      <c r="G373" s="208" t="s">
        <v>229</v>
      </c>
      <c r="H373" s="209">
        <v>2.7000000000000002</v>
      </c>
      <c r="I373" s="210"/>
      <c r="J373" s="211">
        <f>ROUND(I373*H373,2)</f>
        <v>0</v>
      </c>
      <c r="K373" s="207" t="s">
        <v>145</v>
      </c>
      <c r="L373" s="45"/>
      <c r="M373" s="212" t="s">
        <v>19</v>
      </c>
      <c r="N373" s="213" t="s">
        <v>43</v>
      </c>
      <c r="O373" s="85"/>
      <c r="P373" s="214">
        <f>O373*H373</f>
        <v>0</v>
      </c>
      <c r="Q373" s="214">
        <v>0</v>
      </c>
      <c r="R373" s="214">
        <f>Q373*H373</f>
        <v>0</v>
      </c>
      <c r="S373" s="214">
        <v>0</v>
      </c>
      <c r="T373" s="215">
        <f>S373*H373</f>
        <v>0</v>
      </c>
      <c r="U373" s="39"/>
      <c r="V373" s="39"/>
      <c r="W373" s="39"/>
      <c r="X373" s="39"/>
      <c r="Y373" s="39"/>
      <c r="Z373" s="39"/>
      <c r="AA373" s="39"/>
      <c r="AB373" s="39"/>
      <c r="AC373" s="39"/>
      <c r="AD373" s="39"/>
      <c r="AE373" s="39"/>
      <c r="AR373" s="216" t="s">
        <v>177</v>
      </c>
      <c r="AT373" s="216" t="s">
        <v>141</v>
      </c>
      <c r="AU373" s="216" t="s">
        <v>82</v>
      </c>
      <c r="AY373" s="18" t="s">
        <v>138</v>
      </c>
      <c r="BE373" s="217">
        <f>IF(N373="základní",J373,0)</f>
        <v>0</v>
      </c>
      <c r="BF373" s="217">
        <f>IF(N373="snížená",J373,0)</f>
        <v>0</v>
      </c>
      <c r="BG373" s="217">
        <f>IF(N373="zákl. přenesená",J373,0)</f>
        <v>0</v>
      </c>
      <c r="BH373" s="217">
        <f>IF(N373="sníž. přenesená",J373,0)</f>
        <v>0</v>
      </c>
      <c r="BI373" s="217">
        <f>IF(N373="nulová",J373,0)</f>
        <v>0</v>
      </c>
      <c r="BJ373" s="18" t="s">
        <v>80</v>
      </c>
      <c r="BK373" s="217">
        <f>ROUND(I373*H373,2)</f>
        <v>0</v>
      </c>
      <c r="BL373" s="18" t="s">
        <v>177</v>
      </c>
      <c r="BM373" s="216" t="s">
        <v>532</v>
      </c>
    </row>
    <row r="374" s="2" customFormat="1">
      <c r="A374" s="39"/>
      <c r="B374" s="40"/>
      <c r="C374" s="41"/>
      <c r="D374" s="218" t="s">
        <v>147</v>
      </c>
      <c r="E374" s="41"/>
      <c r="F374" s="219" t="s">
        <v>531</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147</v>
      </c>
      <c r="AU374" s="18" t="s">
        <v>82</v>
      </c>
    </row>
    <row r="375" s="13" customFormat="1">
      <c r="A375" s="13"/>
      <c r="B375" s="223"/>
      <c r="C375" s="224"/>
      <c r="D375" s="218" t="s">
        <v>148</v>
      </c>
      <c r="E375" s="225" t="s">
        <v>19</v>
      </c>
      <c r="F375" s="226" t="s">
        <v>533</v>
      </c>
      <c r="G375" s="224"/>
      <c r="H375" s="227">
        <v>2.7000000000000002</v>
      </c>
      <c r="I375" s="228"/>
      <c r="J375" s="224"/>
      <c r="K375" s="224"/>
      <c r="L375" s="229"/>
      <c r="M375" s="230"/>
      <c r="N375" s="231"/>
      <c r="O375" s="231"/>
      <c r="P375" s="231"/>
      <c r="Q375" s="231"/>
      <c r="R375" s="231"/>
      <c r="S375" s="231"/>
      <c r="T375" s="232"/>
      <c r="U375" s="13"/>
      <c r="V375" s="13"/>
      <c r="W375" s="13"/>
      <c r="X375" s="13"/>
      <c r="Y375" s="13"/>
      <c r="Z375" s="13"/>
      <c r="AA375" s="13"/>
      <c r="AB375" s="13"/>
      <c r="AC375" s="13"/>
      <c r="AD375" s="13"/>
      <c r="AE375" s="13"/>
      <c r="AT375" s="233" t="s">
        <v>148</v>
      </c>
      <c r="AU375" s="233" t="s">
        <v>82</v>
      </c>
      <c r="AV375" s="13" t="s">
        <v>82</v>
      </c>
      <c r="AW375" s="13" t="s">
        <v>31</v>
      </c>
      <c r="AX375" s="13" t="s">
        <v>72</v>
      </c>
      <c r="AY375" s="233" t="s">
        <v>138</v>
      </c>
    </row>
    <row r="376" s="14" customFormat="1">
      <c r="A376" s="14"/>
      <c r="B376" s="234"/>
      <c r="C376" s="235"/>
      <c r="D376" s="218" t="s">
        <v>148</v>
      </c>
      <c r="E376" s="236" t="s">
        <v>19</v>
      </c>
      <c r="F376" s="237" t="s">
        <v>150</v>
      </c>
      <c r="G376" s="235"/>
      <c r="H376" s="238">
        <v>2.7000000000000002</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148</v>
      </c>
      <c r="AU376" s="244" t="s">
        <v>82</v>
      </c>
      <c r="AV376" s="14" t="s">
        <v>146</v>
      </c>
      <c r="AW376" s="14" t="s">
        <v>31</v>
      </c>
      <c r="AX376" s="14" t="s">
        <v>80</v>
      </c>
      <c r="AY376" s="244" t="s">
        <v>138</v>
      </c>
    </row>
    <row r="377" s="2" customFormat="1" ht="16.5" customHeight="1">
      <c r="A377" s="39"/>
      <c r="B377" s="40"/>
      <c r="C377" s="256" t="s">
        <v>534</v>
      </c>
      <c r="D377" s="256" t="s">
        <v>383</v>
      </c>
      <c r="E377" s="257" t="s">
        <v>535</v>
      </c>
      <c r="F377" s="258" t="s">
        <v>536</v>
      </c>
      <c r="G377" s="259" t="s">
        <v>229</v>
      </c>
      <c r="H377" s="260">
        <v>2.9700000000000002</v>
      </c>
      <c r="I377" s="261"/>
      <c r="J377" s="262">
        <f>ROUND(I377*H377,2)</f>
        <v>0</v>
      </c>
      <c r="K377" s="258" t="s">
        <v>145</v>
      </c>
      <c r="L377" s="263"/>
      <c r="M377" s="264" t="s">
        <v>19</v>
      </c>
      <c r="N377" s="265"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219</v>
      </c>
      <c r="AT377" s="216" t="s">
        <v>383</v>
      </c>
      <c r="AU377" s="216" t="s">
        <v>82</v>
      </c>
      <c r="AY377" s="18" t="s">
        <v>138</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177</v>
      </c>
      <c r="BM377" s="216" t="s">
        <v>537</v>
      </c>
    </row>
    <row r="378" s="2" customFormat="1">
      <c r="A378" s="39"/>
      <c r="B378" s="40"/>
      <c r="C378" s="41"/>
      <c r="D378" s="218" t="s">
        <v>147</v>
      </c>
      <c r="E378" s="41"/>
      <c r="F378" s="219" t="s">
        <v>536</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147</v>
      </c>
      <c r="AU378" s="18" t="s">
        <v>82</v>
      </c>
    </row>
    <row r="379" s="13" customFormat="1">
      <c r="A379" s="13"/>
      <c r="B379" s="223"/>
      <c r="C379" s="224"/>
      <c r="D379" s="218" t="s">
        <v>148</v>
      </c>
      <c r="E379" s="225" t="s">
        <v>19</v>
      </c>
      <c r="F379" s="226" t="s">
        <v>538</v>
      </c>
      <c r="G379" s="224"/>
      <c r="H379" s="227">
        <v>2.9700000000000002</v>
      </c>
      <c r="I379" s="228"/>
      <c r="J379" s="224"/>
      <c r="K379" s="224"/>
      <c r="L379" s="229"/>
      <c r="M379" s="230"/>
      <c r="N379" s="231"/>
      <c r="O379" s="231"/>
      <c r="P379" s="231"/>
      <c r="Q379" s="231"/>
      <c r="R379" s="231"/>
      <c r="S379" s="231"/>
      <c r="T379" s="232"/>
      <c r="U379" s="13"/>
      <c r="V379" s="13"/>
      <c r="W379" s="13"/>
      <c r="X379" s="13"/>
      <c r="Y379" s="13"/>
      <c r="Z379" s="13"/>
      <c r="AA379" s="13"/>
      <c r="AB379" s="13"/>
      <c r="AC379" s="13"/>
      <c r="AD379" s="13"/>
      <c r="AE379" s="13"/>
      <c r="AT379" s="233" t="s">
        <v>148</v>
      </c>
      <c r="AU379" s="233" t="s">
        <v>82</v>
      </c>
      <c r="AV379" s="13" t="s">
        <v>82</v>
      </c>
      <c r="AW379" s="13" t="s">
        <v>31</v>
      </c>
      <c r="AX379" s="13" t="s">
        <v>72</v>
      </c>
      <c r="AY379" s="233" t="s">
        <v>138</v>
      </c>
    </row>
    <row r="380" s="14" customFormat="1">
      <c r="A380" s="14"/>
      <c r="B380" s="234"/>
      <c r="C380" s="235"/>
      <c r="D380" s="218" t="s">
        <v>148</v>
      </c>
      <c r="E380" s="236" t="s">
        <v>19</v>
      </c>
      <c r="F380" s="237" t="s">
        <v>150</v>
      </c>
      <c r="G380" s="235"/>
      <c r="H380" s="238">
        <v>2.9700000000000002</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148</v>
      </c>
      <c r="AU380" s="244" t="s">
        <v>82</v>
      </c>
      <c r="AV380" s="14" t="s">
        <v>146</v>
      </c>
      <c r="AW380" s="14" t="s">
        <v>31</v>
      </c>
      <c r="AX380" s="14" t="s">
        <v>80</v>
      </c>
      <c r="AY380" s="244" t="s">
        <v>138</v>
      </c>
    </row>
    <row r="381" s="2" customFormat="1" ht="24.15" customHeight="1">
      <c r="A381" s="39"/>
      <c r="B381" s="40"/>
      <c r="C381" s="205" t="s">
        <v>350</v>
      </c>
      <c r="D381" s="205" t="s">
        <v>141</v>
      </c>
      <c r="E381" s="206" t="s">
        <v>539</v>
      </c>
      <c r="F381" s="207" t="s">
        <v>540</v>
      </c>
      <c r="G381" s="208" t="s">
        <v>253</v>
      </c>
      <c r="H381" s="209">
        <v>1.6719999999999999</v>
      </c>
      <c r="I381" s="210"/>
      <c r="J381" s="211">
        <f>ROUND(I381*H381,2)</f>
        <v>0</v>
      </c>
      <c r="K381" s="207" t="s">
        <v>145</v>
      </c>
      <c r="L381" s="45"/>
      <c r="M381" s="212" t="s">
        <v>19</v>
      </c>
      <c r="N381" s="213" t="s">
        <v>43</v>
      </c>
      <c r="O381" s="85"/>
      <c r="P381" s="214">
        <f>O381*H381</f>
        <v>0</v>
      </c>
      <c r="Q381" s="214">
        <v>0</v>
      </c>
      <c r="R381" s="214">
        <f>Q381*H381</f>
        <v>0</v>
      </c>
      <c r="S381" s="214">
        <v>0</v>
      </c>
      <c r="T381" s="215">
        <f>S381*H381</f>
        <v>0</v>
      </c>
      <c r="U381" s="39"/>
      <c r="V381" s="39"/>
      <c r="W381" s="39"/>
      <c r="X381" s="39"/>
      <c r="Y381" s="39"/>
      <c r="Z381" s="39"/>
      <c r="AA381" s="39"/>
      <c r="AB381" s="39"/>
      <c r="AC381" s="39"/>
      <c r="AD381" s="39"/>
      <c r="AE381" s="39"/>
      <c r="AR381" s="216" t="s">
        <v>177</v>
      </c>
      <c r="AT381" s="216" t="s">
        <v>141</v>
      </c>
      <c r="AU381" s="216" t="s">
        <v>82</v>
      </c>
      <c r="AY381" s="18" t="s">
        <v>138</v>
      </c>
      <c r="BE381" s="217">
        <f>IF(N381="základní",J381,0)</f>
        <v>0</v>
      </c>
      <c r="BF381" s="217">
        <f>IF(N381="snížená",J381,0)</f>
        <v>0</v>
      </c>
      <c r="BG381" s="217">
        <f>IF(N381="zákl. přenesená",J381,0)</f>
        <v>0</v>
      </c>
      <c r="BH381" s="217">
        <f>IF(N381="sníž. přenesená",J381,0)</f>
        <v>0</v>
      </c>
      <c r="BI381" s="217">
        <f>IF(N381="nulová",J381,0)</f>
        <v>0</v>
      </c>
      <c r="BJ381" s="18" t="s">
        <v>80</v>
      </c>
      <c r="BK381" s="217">
        <f>ROUND(I381*H381,2)</f>
        <v>0</v>
      </c>
      <c r="BL381" s="18" t="s">
        <v>177</v>
      </c>
      <c r="BM381" s="216" t="s">
        <v>541</v>
      </c>
    </row>
    <row r="382" s="2" customFormat="1">
      <c r="A382" s="39"/>
      <c r="B382" s="40"/>
      <c r="C382" s="41"/>
      <c r="D382" s="218" t="s">
        <v>147</v>
      </c>
      <c r="E382" s="41"/>
      <c r="F382" s="219" t="s">
        <v>540</v>
      </c>
      <c r="G382" s="41"/>
      <c r="H382" s="41"/>
      <c r="I382" s="220"/>
      <c r="J382" s="41"/>
      <c r="K382" s="41"/>
      <c r="L382" s="45"/>
      <c r="M382" s="221"/>
      <c r="N382" s="222"/>
      <c r="O382" s="85"/>
      <c r="P382" s="85"/>
      <c r="Q382" s="85"/>
      <c r="R382" s="85"/>
      <c r="S382" s="85"/>
      <c r="T382" s="86"/>
      <c r="U382" s="39"/>
      <c r="V382" s="39"/>
      <c r="W382" s="39"/>
      <c r="X382" s="39"/>
      <c r="Y382" s="39"/>
      <c r="Z382" s="39"/>
      <c r="AA382" s="39"/>
      <c r="AB382" s="39"/>
      <c r="AC382" s="39"/>
      <c r="AD382" s="39"/>
      <c r="AE382" s="39"/>
      <c r="AT382" s="18" t="s">
        <v>147</v>
      </c>
      <c r="AU382" s="18" t="s">
        <v>82</v>
      </c>
    </row>
    <row r="383" s="2" customFormat="1">
      <c r="A383" s="39"/>
      <c r="B383" s="40"/>
      <c r="C383" s="41"/>
      <c r="D383" s="218" t="s">
        <v>157</v>
      </c>
      <c r="E383" s="41"/>
      <c r="F383" s="245" t="s">
        <v>470</v>
      </c>
      <c r="G383" s="41"/>
      <c r="H383" s="41"/>
      <c r="I383" s="220"/>
      <c r="J383" s="41"/>
      <c r="K383" s="41"/>
      <c r="L383" s="45"/>
      <c r="M383" s="221"/>
      <c r="N383" s="222"/>
      <c r="O383" s="85"/>
      <c r="P383" s="85"/>
      <c r="Q383" s="85"/>
      <c r="R383" s="85"/>
      <c r="S383" s="85"/>
      <c r="T383" s="86"/>
      <c r="U383" s="39"/>
      <c r="V383" s="39"/>
      <c r="W383" s="39"/>
      <c r="X383" s="39"/>
      <c r="Y383" s="39"/>
      <c r="Z383" s="39"/>
      <c r="AA383" s="39"/>
      <c r="AB383" s="39"/>
      <c r="AC383" s="39"/>
      <c r="AD383" s="39"/>
      <c r="AE383" s="39"/>
      <c r="AT383" s="18" t="s">
        <v>157</v>
      </c>
      <c r="AU383" s="18" t="s">
        <v>82</v>
      </c>
    </row>
    <row r="384" s="2" customFormat="1" ht="16.5" customHeight="1">
      <c r="A384" s="39"/>
      <c r="B384" s="40"/>
      <c r="C384" s="205" t="s">
        <v>542</v>
      </c>
      <c r="D384" s="205" t="s">
        <v>141</v>
      </c>
      <c r="E384" s="206" t="s">
        <v>543</v>
      </c>
      <c r="F384" s="207" t="s">
        <v>544</v>
      </c>
      <c r="G384" s="208" t="s">
        <v>361</v>
      </c>
      <c r="H384" s="209">
        <v>1</v>
      </c>
      <c r="I384" s="210"/>
      <c r="J384" s="211">
        <f>ROUND(I384*H384,2)</f>
        <v>0</v>
      </c>
      <c r="K384" s="207" t="s">
        <v>480</v>
      </c>
      <c r="L384" s="45"/>
      <c r="M384" s="212" t="s">
        <v>19</v>
      </c>
      <c r="N384" s="213" t="s">
        <v>43</v>
      </c>
      <c r="O384" s="85"/>
      <c r="P384" s="214">
        <f>O384*H384</f>
        <v>0</v>
      </c>
      <c r="Q384" s="214">
        <v>0</v>
      </c>
      <c r="R384" s="214">
        <f>Q384*H384</f>
        <v>0</v>
      </c>
      <c r="S384" s="214">
        <v>0</v>
      </c>
      <c r="T384" s="215">
        <f>S384*H384</f>
        <v>0</v>
      </c>
      <c r="U384" s="39"/>
      <c r="V384" s="39"/>
      <c r="W384" s="39"/>
      <c r="X384" s="39"/>
      <c r="Y384" s="39"/>
      <c r="Z384" s="39"/>
      <c r="AA384" s="39"/>
      <c r="AB384" s="39"/>
      <c r="AC384" s="39"/>
      <c r="AD384" s="39"/>
      <c r="AE384" s="39"/>
      <c r="AR384" s="216" t="s">
        <v>177</v>
      </c>
      <c r="AT384" s="216" t="s">
        <v>141</v>
      </c>
      <c r="AU384" s="216" t="s">
        <v>82</v>
      </c>
      <c r="AY384" s="18" t="s">
        <v>138</v>
      </c>
      <c r="BE384" s="217">
        <f>IF(N384="základní",J384,0)</f>
        <v>0</v>
      </c>
      <c r="BF384" s="217">
        <f>IF(N384="snížená",J384,0)</f>
        <v>0</v>
      </c>
      <c r="BG384" s="217">
        <f>IF(N384="zákl. přenesená",J384,0)</f>
        <v>0</v>
      </c>
      <c r="BH384" s="217">
        <f>IF(N384="sníž. přenesená",J384,0)</f>
        <v>0</v>
      </c>
      <c r="BI384" s="217">
        <f>IF(N384="nulová",J384,0)</f>
        <v>0</v>
      </c>
      <c r="BJ384" s="18" t="s">
        <v>80</v>
      </c>
      <c r="BK384" s="217">
        <f>ROUND(I384*H384,2)</f>
        <v>0</v>
      </c>
      <c r="BL384" s="18" t="s">
        <v>177</v>
      </c>
      <c r="BM384" s="216" t="s">
        <v>545</v>
      </c>
    </row>
    <row r="385" s="2" customFormat="1">
      <c r="A385" s="39"/>
      <c r="B385" s="40"/>
      <c r="C385" s="41"/>
      <c r="D385" s="218" t="s">
        <v>147</v>
      </c>
      <c r="E385" s="41"/>
      <c r="F385" s="219" t="s">
        <v>544</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147</v>
      </c>
      <c r="AU385" s="18" t="s">
        <v>82</v>
      </c>
    </row>
    <row r="386" s="12" customFormat="1" ht="22.8" customHeight="1">
      <c r="A386" s="12"/>
      <c r="B386" s="189"/>
      <c r="C386" s="190"/>
      <c r="D386" s="191" t="s">
        <v>71</v>
      </c>
      <c r="E386" s="203" t="s">
        <v>546</v>
      </c>
      <c r="F386" s="203" t="s">
        <v>547</v>
      </c>
      <c r="G386" s="190"/>
      <c r="H386" s="190"/>
      <c r="I386" s="193"/>
      <c r="J386" s="204">
        <f>BK386</f>
        <v>0</v>
      </c>
      <c r="K386" s="190"/>
      <c r="L386" s="195"/>
      <c r="M386" s="196"/>
      <c r="N386" s="197"/>
      <c r="O386" s="197"/>
      <c r="P386" s="198">
        <f>SUM(P387:P416)</f>
        <v>0</v>
      </c>
      <c r="Q386" s="197"/>
      <c r="R386" s="198">
        <f>SUM(R387:R416)</f>
        <v>0</v>
      </c>
      <c r="S386" s="197"/>
      <c r="T386" s="199">
        <f>SUM(T387:T416)</f>
        <v>0</v>
      </c>
      <c r="U386" s="12"/>
      <c r="V386" s="12"/>
      <c r="W386" s="12"/>
      <c r="X386" s="12"/>
      <c r="Y386" s="12"/>
      <c r="Z386" s="12"/>
      <c r="AA386" s="12"/>
      <c r="AB386" s="12"/>
      <c r="AC386" s="12"/>
      <c r="AD386" s="12"/>
      <c r="AE386" s="12"/>
      <c r="AR386" s="200" t="s">
        <v>82</v>
      </c>
      <c r="AT386" s="201" t="s">
        <v>71</v>
      </c>
      <c r="AU386" s="201" t="s">
        <v>80</v>
      </c>
      <c r="AY386" s="200" t="s">
        <v>138</v>
      </c>
      <c r="BK386" s="202">
        <f>SUM(BK387:BK416)</f>
        <v>0</v>
      </c>
    </row>
    <row r="387" s="2" customFormat="1" ht="16.5" customHeight="1">
      <c r="A387" s="39"/>
      <c r="B387" s="40"/>
      <c r="C387" s="205" t="s">
        <v>355</v>
      </c>
      <c r="D387" s="205" t="s">
        <v>141</v>
      </c>
      <c r="E387" s="206" t="s">
        <v>548</v>
      </c>
      <c r="F387" s="207" t="s">
        <v>549</v>
      </c>
      <c r="G387" s="208" t="s">
        <v>144</v>
      </c>
      <c r="H387" s="209">
        <v>1.95</v>
      </c>
      <c r="I387" s="210"/>
      <c r="J387" s="211">
        <f>ROUND(I387*H387,2)</f>
        <v>0</v>
      </c>
      <c r="K387" s="207" t="s">
        <v>145</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177</v>
      </c>
      <c r="AT387" s="216" t="s">
        <v>141</v>
      </c>
      <c r="AU387" s="216" t="s">
        <v>82</v>
      </c>
      <c r="AY387" s="18" t="s">
        <v>138</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177</v>
      </c>
      <c r="BM387" s="216" t="s">
        <v>550</v>
      </c>
    </row>
    <row r="388" s="2" customFormat="1">
      <c r="A388" s="39"/>
      <c r="B388" s="40"/>
      <c r="C388" s="41"/>
      <c r="D388" s="218" t="s">
        <v>147</v>
      </c>
      <c r="E388" s="41"/>
      <c r="F388" s="219" t="s">
        <v>549</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147</v>
      </c>
      <c r="AU388" s="18" t="s">
        <v>82</v>
      </c>
    </row>
    <row r="389" s="2" customFormat="1">
      <c r="A389" s="39"/>
      <c r="B389" s="40"/>
      <c r="C389" s="41"/>
      <c r="D389" s="218" t="s">
        <v>157</v>
      </c>
      <c r="E389" s="41"/>
      <c r="F389" s="245" t="s">
        <v>551</v>
      </c>
      <c r="G389" s="41"/>
      <c r="H389" s="41"/>
      <c r="I389" s="220"/>
      <c r="J389" s="41"/>
      <c r="K389" s="41"/>
      <c r="L389" s="45"/>
      <c r="M389" s="221"/>
      <c r="N389" s="222"/>
      <c r="O389" s="85"/>
      <c r="P389" s="85"/>
      <c r="Q389" s="85"/>
      <c r="R389" s="85"/>
      <c r="S389" s="85"/>
      <c r="T389" s="86"/>
      <c r="U389" s="39"/>
      <c r="V389" s="39"/>
      <c r="W389" s="39"/>
      <c r="X389" s="39"/>
      <c r="Y389" s="39"/>
      <c r="Z389" s="39"/>
      <c r="AA389" s="39"/>
      <c r="AB389" s="39"/>
      <c r="AC389" s="39"/>
      <c r="AD389" s="39"/>
      <c r="AE389" s="39"/>
      <c r="AT389" s="18" t="s">
        <v>157</v>
      </c>
      <c r="AU389" s="18" t="s">
        <v>82</v>
      </c>
    </row>
    <row r="390" s="2" customFormat="1" ht="16.5" customHeight="1">
      <c r="A390" s="39"/>
      <c r="B390" s="40"/>
      <c r="C390" s="205" t="s">
        <v>552</v>
      </c>
      <c r="D390" s="205" t="s">
        <v>141</v>
      </c>
      <c r="E390" s="206" t="s">
        <v>553</v>
      </c>
      <c r="F390" s="207" t="s">
        <v>554</v>
      </c>
      <c r="G390" s="208" t="s">
        <v>144</v>
      </c>
      <c r="H390" s="209">
        <v>1.95</v>
      </c>
      <c r="I390" s="210"/>
      <c r="J390" s="211">
        <f>ROUND(I390*H390,2)</f>
        <v>0</v>
      </c>
      <c r="K390" s="207" t="s">
        <v>145</v>
      </c>
      <c r="L390" s="45"/>
      <c r="M390" s="212" t="s">
        <v>19</v>
      </c>
      <c r="N390" s="213" t="s">
        <v>43</v>
      </c>
      <c r="O390" s="85"/>
      <c r="P390" s="214">
        <f>O390*H390</f>
        <v>0</v>
      </c>
      <c r="Q390" s="214">
        <v>0</v>
      </c>
      <c r="R390" s="214">
        <f>Q390*H390</f>
        <v>0</v>
      </c>
      <c r="S390" s="214">
        <v>0</v>
      </c>
      <c r="T390" s="215">
        <f>S390*H390</f>
        <v>0</v>
      </c>
      <c r="U390" s="39"/>
      <c r="V390" s="39"/>
      <c r="W390" s="39"/>
      <c r="X390" s="39"/>
      <c r="Y390" s="39"/>
      <c r="Z390" s="39"/>
      <c r="AA390" s="39"/>
      <c r="AB390" s="39"/>
      <c r="AC390" s="39"/>
      <c r="AD390" s="39"/>
      <c r="AE390" s="39"/>
      <c r="AR390" s="216" t="s">
        <v>177</v>
      </c>
      <c r="AT390" s="216" t="s">
        <v>141</v>
      </c>
      <c r="AU390" s="216" t="s">
        <v>82</v>
      </c>
      <c r="AY390" s="18" t="s">
        <v>138</v>
      </c>
      <c r="BE390" s="217">
        <f>IF(N390="základní",J390,0)</f>
        <v>0</v>
      </c>
      <c r="BF390" s="217">
        <f>IF(N390="snížená",J390,0)</f>
        <v>0</v>
      </c>
      <c r="BG390" s="217">
        <f>IF(N390="zákl. přenesená",J390,0)</f>
        <v>0</v>
      </c>
      <c r="BH390" s="217">
        <f>IF(N390="sníž. přenesená",J390,0)</f>
        <v>0</v>
      </c>
      <c r="BI390" s="217">
        <f>IF(N390="nulová",J390,0)</f>
        <v>0</v>
      </c>
      <c r="BJ390" s="18" t="s">
        <v>80</v>
      </c>
      <c r="BK390" s="217">
        <f>ROUND(I390*H390,2)</f>
        <v>0</v>
      </c>
      <c r="BL390" s="18" t="s">
        <v>177</v>
      </c>
      <c r="BM390" s="216" t="s">
        <v>555</v>
      </c>
    </row>
    <row r="391" s="2" customFormat="1">
      <c r="A391" s="39"/>
      <c r="B391" s="40"/>
      <c r="C391" s="41"/>
      <c r="D391" s="218" t="s">
        <v>147</v>
      </c>
      <c r="E391" s="41"/>
      <c r="F391" s="219" t="s">
        <v>554</v>
      </c>
      <c r="G391" s="41"/>
      <c r="H391" s="41"/>
      <c r="I391" s="220"/>
      <c r="J391" s="41"/>
      <c r="K391" s="41"/>
      <c r="L391" s="45"/>
      <c r="M391" s="221"/>
      <c r="N391" s="222"/>
      <c r="O391" s="85"/>
      <c r="P391" s="85"/>
      <c r="Q391" s="85"/>
      <c r="R391" s="85"/>
      <c r="S391" s="85"/>
      <c r="T391" s="86"/>
      <c r="U391" s="39"/>
      <c r="V391" s="39"/>
      <c r="W391" s="39"/>
      <c r="X391" s="39"/>
      <c r="Y391" s="39"/>
      <c r="Z391" s="39"/>
      <c r="AA391" s="39"/>
      <c r="AB391" s="39"/>
      <c r="AC391" s="39"/>
      <c r="AD391" s="39"/>
      <c r="AE391" s="39"/>
      <c r="AT391" s="18" t="s">
        <v>147</v>
      </c>
      <c r="AU391" s="18" t="s">
        <v>82</v>
      </c>
    </row>
    <row r="392" s="2" customFormat="1">
      <c r="A392" s="39"/>
      <c r="B392" s="40"/>
      <c r="C392" s="41"/>
      <c r="D392" s="218" t="s">
        <v>157</v>
      </c>
      <c r="E392" s="41"/>
      <c r="F392" s="245" t="s">
        <v>551</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157</v>
      </c>
      <c r="AU392" s="18" t="s">
        <v>82</v>
      </c>
    </row>
    <row r="393" s="2" customFormat="1" ht="24.15" customHeight="1">
      <c r="A393" s="39"/>
      <c r="B393" s="40"/>
      <c r="C393" s="205" t="s">
        <v>362</v>
      </c>
      <c r="D393" s="205" t="s">
        <v>141</v>
      </c>
      <c r="E393" s="206" t="s">
        <v>556</v>
      </c>
      <c r="F393" s="207" t="s">
        <v>557</v>
      </c>
      <c r="G393" s="208" t="s">
        <v>207</v>
      </c>
      <c r="H393" s="209">
        <v>1.95</v>
      </c>
      <c r="I393" s="210"/>
      <c r="J393" s="211">
        <f>ROUND(I393*H393,2)</f>
        <v>0</v>
      </c>
      <c r="K393" s="207" t="s">
        <v>145</v>
      </c>
      <c r="L393" s="45"/>
      <c r="M393" s="212" t="s">
        <v>19</v>
      </c>
      <c r="N393" s="213" t="s">
        <v>43</v>
      </c>
      <c r="O393" s="85"/>
      <c r="P393" s="214">
        <f>O393*H393</f>
        <v>0</v>
      </c>
      <c r="Q393" s="214">
        <v>0</v>
      </c>
      <c r="R393" s="214">
        <f>Q393*H393</f>
        <v>0</v>
      </c>
      <c r="S393" s="214">
        <v>0</v>
      </c>
      <c r="T393" s="215">
        <f>S393*H393</f>
        <v>0</v>
      </c>
      <c r="U393" s="39"/>
      <c r="V393" s="39"/>
      <c r="W393" s="39"/>
      <c r="X393" s="39"/>
      <c r="Y393" s="39"/>
      <c r="Z393" s="39"/>
      <c r="AA393" s="39"/>
      <c r="AB393" s="39"/>
      <c r="AC393" s="39"/>
      <c r="AD393" s="39"/>
      <c r="AE393" s="39"/>
      <c r="AR393" s="216" t="s">
        <v>177</v>
      </c>
      <c r="AT393" s="216" t="s">
        <v>141</v>
      </c>
      <c r="AU393" s="216" t="s">
        <v>82</v>
      </c>
      <c r="AY393" s="18" t="s">
        <v>138</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177</v>
      </c>
      <c r="BM393" s="216" t="s">
        <v>558</v>
      </c>
    </row>
    <row r="394" s="2" customFormat="1">
      <c r="A394" s="39"/>
      <c r="B394" s="40"/>
      <c r="C394" s="41"/>
      <c r="D394" s="218" t="s">
        <v>147</v>
      </c>
      <c r="E394" s="41"/>
      <c r="F394" s="219" t="s">
        <v>557</v>
      </c>
      <c r="G394" s="41"/>
      <c r="H394" s="41"/>
      <c r="I394" s="220"/>
      <c r="J394" s="41"/>
      <c r="K394" s="41"/>
      <c r="L394" s="45"/>
      <c r="M394" s="221"/>
      <c r="N394" s="222"/>
      <c r="O394" s="85"/>
      <c r="P394" s="85"/>
      <c r="Q394" s="85"/>
      <c r="R394" s="85"/>
      <c r="S394" s="85"/>
      <c r="T394" s="86"/>
      <c r="U394" s="39"/>
      <c r="V394" s="39"/>
      <c r="W394" s="39"/>
      <c r="X394" s="39"/>
      <c r="Y394" s="39"/>
      <c r="Z394" s="39"/>
      <c r="AA394" s="39"/>
      <c r="AB394" s="39"/>
      <c r="AC394" s="39"/>
      <c r="AD394" s="39"/>
      <c r="AE394" s="39"/>
      <c r="AT394" s="18" t="s">
        <v>147</v>
      </c>
      <c r="AU394" s="18" t="s">
        <v>82</v>
      </c>
    </row>
    <row r="395" s="2" customFormat="1">
      <c r="A395" s="39"/>
      <c r="B395" s="40"/>
      <c r="C395" s="41"/>
      <c r="D395" s="218" t="s">
        <v>157</v>
      </c>
      <c r="E395" s="41"/>
      <c r="F395" s="245" t="s">
        <v>551</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157</v>
      </c>
      <c r="AU395" s="18" t="s">
        <v>82</v>
      </c>
    </row>
    <row r="396" s="2" customFormat="1" ht="24.15" customHeight="1">
      <c r="A396" s="39"/>
      <c r="B396" s="40"/>
      <c r="C396" s="205" t="s">
        <v>559</v>
      </c>
      <c r="D396" s="205" t="s">
        <v>141</v>
      </c>
      <c r="E396" s="206" t="s">
        <v>560</v>
      </c>
      <c r="F396" s="207" t="s">
        <v>561</v>
      </c>
      <c r="G396" s="208" t="s">
        <v>144</v>
      </c>
      <c r="H396" s="209">
        <v>1.95</v>
      </c>
      <c r="I396" s="210"/>
      <c r="J396" s="211">
        <f>ROUND(I396*H396,2)</f>
        <v>0</v>
      </c>
      <c r="K396" s="207" t="s">
        <v>145</v>
      </c>
      <c r="L396" s="45"/>
      <c r="M396" s="212" t="s">
        <v>19</v>
      </c>
      <c r="N396" s="213" t="s">
        <v>43</v>
      </c>
      <c r="O396" s="85"/>
      <c r="P396" s="214">
        <f>O396*H396</f>
        <v>0</v>
      </c>
      <c r="Q396" s="214">
        <v>0</v>
      </c>
      <c r="R396" s="214">
        <f>Q396*H396</f>
        <v>0</v>
      </c>
      <c r="S396" s="214">
        <v>0</v>
      </c>
      <c r="T396" s="215">
        <f>S396*H396</f>
        <v>0</v>
      </c>
      <c r="U396" s="39"/>
      <c r="V396" s="39"/>
      <c r="W396" s="39"/>
      <c r="X396" s="39"/>
      <c r="Y396" s="39"/>
      <c r="Z396" s="39"/>
      <c r="AA396" s="39"/>
      <c r="AB396" s="39"/>
      <c r="AC396" s="39"/>
      <c r="AD396" s="39"/>
      <c r="AE396" s="39"/>
      <c r="AR396" s="216" t="s">
        <v>177</v>
      </c>
      <c r="AT396" s="216" t="s">
        <v>141</v>
      </c>
      <c r="AU396" s="216" t="s">
        <v>82</v>
      </c>
      <c r="AY396" s="18" t="s">
        <v>138</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177</v>
      </c>
      <c r="BM396" s="216" t="s">
        <v>562</v>
      </c>
    </row>
    <row r="397" s="2" customFormat="1">
      <c r="A397" s="39"/>
      <c r="B397" s="40"/>
      <c r="C397" s="41"/>
      <c r="D397" s="218" t="s">
        <v>147</v>
      </c>
      <c r="E397" s="41"/>
      <c r="F397" s="219" t="s">
        <v>561</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147</v>
      </c>
      <c r="AU397" s="18" t="s">
        <v>82</v>
      </c>
    </row>
    <row r="398" s="2" customFormat="1">
      <c r="A398" s="39"/>
      <c r="B398" s="40"/>
      <c r="C398" s="41"/>
      <c r="D398" s="218" t="s">
        <v>157</v>
      </c>
      <c r="E398" s="41"/>
      <c r="F398" s="245" t="s">
        <v>563</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157</v>
      </c>
      <c r="AU398" s="18" t="s">
        <v>82</v>
      </c>
    </row>
    <row r="399" s="13" customFormat="1">
      <c r="A399" s="13"/>
      <c r="B399" s="223"/>
      <c r="C399" s="224"/>
      <c r="D399" s="218" t="s">
        <v>148</v>
      </c>
      <c r="E399" s="225" t="s">
        <v>19</v>
      </c>
      <c r="F399" s="226" t="s">
        <v>564</v>
      </c>
      <c r="G399" s="224"/>
      <c r="H399" s="227">
        <v>1.95</v>
      </c>
      <c r="I399" s="228"/>
      <c r="J399" s="224"/>
      <c r="K399" s="224"/>
      <c r="L399" s="229"/>
      <c r="M399" s="230"/>
      <c r="N399" s="231"/>
      <c r="O399" s="231"/>
      <c r="P399" s="231"/>
      <c r="Q399" s="231"/>
      <c r="R399" s="231"/>
      <c r="S399" s="231"/>
      <c r="T399" s="232"/>
      <c r="U399" s="13"/>
      <c r="V399" s="13"/>
      <c r="W399" s="13"/>
      <c r="X399" s="13"/>
      <c r="Y399" s="13"/>
      <c r="Z399" s="13"/>
      <c r="AA399" s="13"/>
      <c r="AB399" s="13"/>
      <c r="AC399" s="13"/>
      <c r="AD399" s="13"/>
      <c r="AE399" s="13"/>
      <c r="AT399" s="233" t="s">
        <v>148</v>
      </c>
      <c r="AU399" s="233" t="s">
        <v>82</v>
      </c>
      <c r="AV399" s="13" t="s">
        <v>82</v>
      </c>
      <c r="AW399" s="13" t="s">
        <v>31</v>
      </c>
      <c r="AX399" s="13" t="s">
        <v>72</v>
      </c>
      <c r="AY399" s="233" t="s">
        <v>138</v>
      </c>
    </row>
    <row r="400" s="14" customFormat="1">
      <c r="A400" s="14"/>
      <c r="B400" s="234"/>
      <c r="C400" s="235"/>
      <c r="D400" s="218" t="s">
        <v>148</v>
      </c>
      <c r="E400" s="236" t="s">
        <v>19</v>
      </c>
      <c r="F400" s="237" t="s">
        <v>150</v>
      </c>
      <c r="G400" s="235"/>
      <c r="H400" s="238">
        <v>1.95</v>
      </c>
      <c r="I400" s="239"/>
      <c r="J400" s="235"/>
      <c r="K400" s="235"/>
      <c r="L400" s="240"/>
      <c r="M400" s="241"/>
      <c r="N400" s="242"/>
      <c r="O400" s="242"/>
      <c r="P400" s="242"/>
      <c r="Q400" s="242"/>
      <c r="R400" s="242"/>
      <c r="S400" s="242"/>
      <c r="T400" s="243"/>
      <c r="U400" s="14"/>
      <c r="V400" s="14"/>
      <c r="W400" s="14"/>
      <c r="X400" s="14"/>
      <c r="Y400" s="14"/>
      <c r="Z400" s="14"/>
      <c r="AA400" s="14"/>
      <c r="AB400" s="14"/>
      <c r="AC400" s="14"/>
      <c r="AD400" s="14"/>
      <c r="AE400" s="14"/>
      <c r="AT400" s="244" t="s">
        <v>148</v>
      </c>
      <c r="AU400" s="244" t="s">
        <v>82</v>
      </c>
      <c r="AV400" s="14" t="s">
        <v>146</v>
      </c>
      <c r="AW400" s="14" t="s">
        <v>31</v>
      </c>
      <c r="AX400" s="14" t="s">
        <v>80</v>
      </c>
      <c r="AY400" s="244" t="s">
        <v>138</v>
      </c>
    </row>
    <row r="401" s="2" customFormat="1" ht="16.5" customHeight="1">
      <c r="A401" s="39"/>
      <c r="B401" s="40"/>
      <c r="C401" s="256" t="s">
        <v>366</v>
      </c>
      <c r="D401" s="256" t="s">
        <v>383</v>
      </c>
      <c r="E401" s="257" t="s">
        <v>565</v>
      </c>
      <c r="F401" s="258" t="s">
        <v>566</v>
      </c>
      <c r="G401" s="259" t="s">
        <v>144</v>
      </c>
      <c r="H401" s="260">
        <v>2.145</v>
      </c>
      <c r="I401" s="261"/>
      <c r="J401" s="262">
        <f>ROUND(I401*H401,2)</f>
        <v>0</v>
      </c>
      <c r="K401" s="258" t="s">
        <v>145</v>
      </c>
      <c r="L401" s="263"/>
      <c r="M401" s="264" t="s">
        <v>19</v>
      </c>
      <c r="N401" s="265" t="s">
        <v>43</v>
      </c>
      <c r="O401" s="85"/>
      <c r="P401" s="214">
        <f>O401*H401</f>
        <v>0</v>
      </c>
      <c r="Q401" s="214">
        <v>0</v>
      </c>
      <c r="R401" s="214">
        <f>Q401*H401</f>
        <v>0</v>
      </c>
      <c r="S401" s="214">
        <v>0</v>
      </c>
      <c r="T401" s="215">
        <f>S401*H401</f>
        <v>0</v>
      </c>
      <c r="U401" s="39"/>
      <c r="V401" s="39"/>
      <c r="W401" s="39"/>
      <c r="X401" s="39"/>
      <c r="Y401" s="39"/>
      <c r="Z401" s="39"/>
      <c r="AA401" s="39"/>
      <c r="AB401" s="39"/>
      <c r="AC401" s="39"/>
      <c r="AD401" s="39"/>
      <c r="AE401" s="39"/>
      <c r="AR401" s="216" t="s">
        <v>219</v>
      </c>
      <c r="AT401" s="216" t="s">
        <v>383</v>
      </c>
      <c r="AU401" s="216" t="s">
        <v>82</v>
      </c>
      <c r="AY401" s="18" t="s">
        <v>138</v>
      </c>
      <c r="BE401" s="217">
        <f>IF(N401="základní",J401,0)</f>
        <v>0</v>
      </c>
      <c r="BF401" s="217">
        <f>IF(N401="snížená",J401,0)</f>
        <v>0</v>
      </c>
      <c r="BG401" s="217">
        <f>IF(N401="zákl. přenesená",J401,0)</f>
        <v>0</v>
      </c>
      <c r="BH401" s="217">
        <f>IF(N401="sníž. přenesená",J401,0)</f>
        <v>0</v>
      </c>
      <c r="BI401" s="217">
        <f>IF(N401="nulová",J401,0)</f>
        <v>0</v>
      </c>
      <c r="BJ401" s="18" t="s">
        <v>80</v>
      </c>
      <c r="BK401" s="217">
        <f>ROUND(I401*H401,2)</f>
        <v>0</v>
      </c>
      <c r="BL401" s="18" t="s">
        <v>177</v>
      </c>
      <c r="BM401" s="216" t="s">
        <v>567</v>
      </c>
    </row>
    <row r="402" s="2" customFormat="1">
      <c r="A402" s="39"/>
      <c r="B402" s="40"/>
      <c r="C402" s="41"/>
      <c r="D402" s="218" t="s">
        <v>147</v>
      </c>
      <c r="E402" s="41"/>
      <c r="F402" s="219" t="s">
        <v>566</v>
      </c>
      <c r="G402" s="41"/>
      <c r="H402" s="41"/>
      <c r="I402" s="220"/>
      <c r="J402" s="41"/>
      <c r="K402" s="41"/>
      <c r="L402" s="45"/>
      <c r="M402" s="221"/>
      <c r="N402" s="222"/>
      <c r="O402" s="85"/>
      <c r="P402" s="85"/>
      <c r="Q402" s="85"/>
      <c r="R402" s="85"/>
      <c r="S402" s="85"/>
      <c r="T402" s="86"/>
      <c r="U402" s="39"/>
      <c r="V402" s="39"/>
      <c r="W402" s="39"/>
      <c r="X402" s="39"/>
      <c r="Y402" s="39"/>
      <c r="Z402" s="39"/>
      <c r="AA402" s="39"/>
      <c r="AB402" s="39"/>
      <c r="AC402" s="39"/>
      <c r="AD402" s="39"/>
      <c r="AE402" s="39"/>
      <c r="AT402" s="18" t="s">
        <v>147</v>
      </c>
      <c r="AU402" s="18" t="s">
        <v>82</v>
      </c>
    </row>
    <row r="403" s="13" customFormat="1">
      <c r="A403" s="13"/>
      <c r="B403" s="223"/>
      <c r="C403" s="224"/>
      <c r="D403" s="218" t="s">
        <v>148</v>
      </c>
      <c r="E403" s="225" t="s">
        <v>19</v>
      </c>
      <c r="F403" s="226" t="s">
        <v>568</v>
      </c>
      <c r="G403" s="224"/>
      <c r="H403" s="227">
        <v>2.145</v>
      </c>
      <c r="I403" s="228"/>
      <c r="J403" s="224"/>
      <c r="K403" s="224"/>
      <c r="L403" s="229"/>
      <c r="M403" s="230"/>
      <c r="N403" s="231"/>
      <c r="O403" s="231"/>
      <c r="P403" s="231"/>
      <c r="Q403" s="231"/>
      <c r="R403" s="231"/>
      <c r="S403" s="231"/>
      <c r="T403" s="232"/>
      <c r="U403" s="13"/>
      <c r="V403" s="13"/>
      <c r="W403" s="13"/>
      <c r="X403" s="13"/>
      <c r="Y403" s="13"/>
      <c r="Z403" s="13"/>
      <c r="AA403" s="13"/>
      <c r="AB403" s="13"/>
      <c r="AC403" s="13"/>
      <c r="AD403" s="13"/>
      <c r="AE403" s="13"/>
      <c r="AT403" s="233" t="s">
        <v>148</v>
      </c>
      <c r="AU403" s="233" t="s">
        <v>82</v>
      </c>
      <c r="AV403" s="13" t="s">
        <v>82</v>
      </c>
      <c r="AW403" s="13" t="s">
        <v>31</v>
      </c>
      <c r="AX403" s="13" t="s">
        <v>72</v>
      </c>
      <c r="AY403" s="233" t="s">
        <v>138</v>
      </c>
    </row>
    <row r="404" s="14" customFormat="1">
      <c r="A404" s="14"/>
      <c r="B404" s="234"/>
      <c r="C404" s="235"/>
      <c r="D404" s="218" t="s">
        <v>148</v>
      </c>
      <c r="E404" s="236" t="s">
        <v>19</v>
      </c>
      <c r="F404" s="237" t="s">
        <v>150</v>
      </c>
      <c r="G404" s="235"/>
      <c r="H404" s="238">
        <v>2.145</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148</v>
      </c>
      <c r="AU404" s="244" t="s">
        <v>82</v>
      </c>
      <c r="AV404" s="14" t="s">
        <v>146</v>
      </c>
      <c r="AW404" s="14" t="s">
        <v>31</v>
      </c>
      <c r="AX404" s="14" t="s">
        <v>80</v>
      </c>
      <c r="AY404" s="244" t="s">
        <v>138</v>
      </c>
    </row>
    <row r="405" s="2" customFormat="1" ht="21.75" customHeight="1">
      <c r="A405" s="39"/>
      <c r="B405" s="40"/>
      <c r="C405" s="205" t="s">
        <v>569</v>
      </c>
      <c r="D405" s="205" t="s">
        <v>141</v>
      </c>
      <c r="E405" s="206" t="s">
        <v>570</v>
      </c>
      <c r="F405" s="207" t="s">
        <v>571</v>
      </c>
      <c r="G405" s="208" t="s">
        <v>144</v>
      </c>
      <c r="H405" s="209">
        <v>1.95</v>
      </c>
      <c r="I405" s="210"/>
      <c r="J405" s="211">
        <f>ROUND(I405*H405,2)</f>
        <v>0</v>
      </c>
      <c r="K405" s="207" t="s">
        <v>145</v>
      </c>
      <c r="L405" s="45"/>
      <c r="M405" s="212" t="s">
        <v>19</v>
      </c>
      <c r="N405" s="213" t="s">
        <v>43</v>
      </c>
      <c r="O405" s="85"/>
      <c r="P405" s="214">
        <f>O405*H405</f>
        <v>0</v>
      </c>
      <c r="Q405" s="214">
        <v>0</v>
      </c>
      <c r="R405" s="214">
        <f>Q405*H405</f>
        <v>0</v>
      </c>
      <c r="S405" s="214">
        <v>0</v>
      </c>
      <c r="T405" s="215">
        <f>S405*H405</f>
        <v>0</v>
      </c>
      <c r="U405" s="39"/>
      <c r="V405" s="39"/>
      <c r="W405" s="39"/>
      <c r="X405" s="39"/>
      <c r="Y405" s="39"/>
      <c r="Z405" s="39"/>
      <c r="AA405" s="39"/>
      <c r="AB405" s="39"/>
      <c r="AC405" s="39"/>
      <c r="AD405" s="39"/>
      <c r="AE405" s="39"/>
      <c r="AR405" s="216" t="s">
        <v>177</v>
      </c>
      <c r="AT405" s="216" t="s">
        <v>141</v>
      </c>
      <c r="AU405" s="216" t="s">
        <v>82</v>
      </c>
      <c r="AY405" s="18" t="s">
        <v>138</v>
      </c>
      <c r="BE405" s="217">
        <f>IF(N405="základní",J405,0)</f>
        <v>0</v>
      </c>
      <c r="BF405" s="217">
        <f>IF(N405="snížená",J405,0)</f>
        <v>0</v>
      </c>
      <c r="BG405" s="217">
        <f>IF(N405="zákl. přenesená",J405,0)</f>
        <v>0</v>
      </c>
      <c r="BH405" s="217">
        <f>IF(N405="sníž. přenesená",J405,0)</f>
        <v>0</v>
      </c>
      <c r="BI405" s="217">
        <f>IF(N405="nulová",J405,0)</f>
        <v>0</v>
      </c>
      <c r="BJ405" s="18" t="s">
        <v>80</v>
      </c>
      <c r="BK405" s="217">
        <f>ROUND(I405*H405,2)</f>
        <v>0</v>
      </c>
      <c r="BL405" s="18" t="s">
        <v>177</v>
      </c>
      <c r="BM405" s="216" t="s">
        <v>572</v>
      </c>
    </row>
    <row r="406" s="2" customFormat="1">
      <c r="A406" s="39"/>
      <c r="B406" s="40"/>
      <c r="C406" s="41"/>
      <c r="D406" s="218" t="s">
        <v>147</v>
      </c>
      <c r="E406" s="41"/>
      <c r="F406" s="219" t="s">
        <v>571</v>
      </c>
      <c r="G406" s="41"/>
      <c r="H406" s="41"/>
      <c r="I406" s="220"/>
      <c r="J406" s="41"/>
      <c r="K406" s="41"/>
      <c r="L406" s="45"/>
      <c r="M406" s="221"/>
      <c r="N406" s="222"/>
      <c r="O406" s="85"/>
      <c r="P406" s="85"/>
      <c r="Q406" s="85"/>
      <c r="R406" s="85"/>
      <c r="S406" s="85"/>
      <c r="T406" s="86"/>
      <c r="U406" s="39"/>
      <c r="V406" s="39"/>
      <c r="W406" s="39"/>
      <c r="X406" s="39"/>
      <c r="Y406" s="39"/>
      <c r="Z406" s="39"/>
      <c r="AA406" s="39"/>
      <c r="AB406" s="39"/>
      <c r="AC406" s="39"/>
      <c r="AD406" s="39"/>
      <c r="AE406" s="39"/>
      <c r="AT406" s="18" t="s">
        <v>147</v>
      </c>
      <c r="AU406" s="18" t="s">
        <v>82</v>
      </c>
    </row>
    <row r="407" s="2" customFormat="1">
      <c r="A407" s="39"/>
      <c r="B407" s="40"/>
      <c r="C407" s="41"/>
      <c r="D407" s="218" t="s">
        <v>157</v>
      </c>
      <c r="E407" s="41"/>
      <c r="F407" s="245" t="s">
        <v>563</v>
      </c>
      <c r="G407" s="41"/>
      <c r="H407" s="41"/>
      <c r="I407" s="220"/>
      <c r="J407" s="41"/>
      <c r="K407" s="41"/>
      <c r="L407" s="45"/>
      <c r="M407" s="221"/>
      <c r="N407" s="222"/>
      <c r="O407" s="85"/>
      <c r="P407" s="85"/>
      <c r="Q407" s="85"/>
      <c r="R407" s="85"/>
      <c r="S407" s="85"/>
      <c r="T407" s="86"/>
      <c r="U407" s="39"/>
      <c r="V407" s="39"/>
      <c r="W407" s="39"/>
      <c r="X407" s="39"/>
      <c r="Y407" s="39"/>
      <c r="Z407" s="39"/>
      <c r="AA407" s="39"/>
      <c r="AB407" s="39"/>
      <c r="AC407" s="39"/>
      <c r="AD407" s="39"/>
      <c r="AE407" s="39"/>
      <c r="AT407" s="18" t="s">
        <v>157</v>
      </c>
      <c r="AU407" s="18" t="s">
        <v>82</v>
      </c>
    </row>
    <row r="408" s="2" customFormat="1" ht="16.5" customHeight="1">
      <c r="A408" s="39"/>
      <c r="B408" s="40"/>
      <c r="C408" s="205" t="s">
        <v>370</v>
      </c>
      <c r="D408" s="205" t="s">
        <v>141</v>
      </c>
      <c r="E408" s="206" t="s">
        <v>573</v>
      </c>
      <c r="F408" s="207" t="s">
        <v>574</v>
      </c>
      <c r="G408" s="208" t="s">
        <v>207</v>
      </c>
      <c r="H408" s="209">
        <v>2</v>
      </c>
      <c r="I408" s="210"/>
      <c r="J408" s="211">
        <f>ROUND(I408*H408,2)</f>
        <v>0</v>
      </c>
      <c r="K408" s="207" t="s">
        <v>145</v>
      </c>
      <c r="L408" s="45"/>
      <c r="M408" s="212" t="s">
        <v>19</v>
      </c>
      <c r="N408" s="213" t="s">
        <v>43</v>
      </c>
      <c r="O408" s="85"/>
      <c r="P408" s="214">
        <f>O408*H408</f>
        <v>0</v>
      </c>
      <c r="Q408" s="214">
        <v>0</v>
      </c>
      <c r="R408" s="214">
        <f>Q408*H408</f>
        <v>0</v>
      </c>
      <c r="S408" s="214">
        <v>0</v>
      </c>
      <c r="T408" s="215">
        <f>S408*H408</f>
        <v>0</v>
      </c>
      <c r="U408" s="39"/>
      <c r="V408" s="39"/>
      <c r="W408" s="39"/>
      <c r="X408" s="39"/>
      <c r="Y408" s="39"/>
      <c r="Z408" s="39"/>
      <c r="AA408" s="39"/>
      <c r="AB408" s="39"/>
      <c r="AC408" s="39"/>
      <c r="AD408" s="39"/>
      <c r="AE408" s="39"/>
      <c r="AR408" s="216" t="s">
        <v>177</v>
      </c>
      <c r="AT408" s="216" t="s">
        <v>141</v>
      </c>
      <c r="AU408" s="216" t="s">
        <v>82</v>
      </c>
      <c r="AY408" s="18" t="s">
        <v>138</v>
      </c>
      <c r="BE408" s="217">
        <f>IF(N408="základní",J408,0)</f>
        <v>0</v>
      </c>
      <c r="BF408" s="217">
        <f>IF(N408="snížená",J408,0)</f>
        <v>0</v>
      </c>
      <c r="BG408" s="217">
        <f>IF(N408="zákl. přenesená",J408,0)</f>
        <v>0</v>
      </c>
      <c r="BH408" s="217">
        <f>IF(N408="sníž. přenesená",J408,0)</f>
        <v>0</v>
      </c>
      <c r="BI408" s="217">
        <f>IF(N408="nulová",J408,0)</f>
        <v>0</v>
      </c>
      <c r="BJ408" s="18" t="s">
        <v>80</v>
      </c>
      <c r="BK408" s="217">
        <f>ROUND(I408*H408,2)</f>
        <v>0</v>
      </c>
      <c r="BL408" s="18" t="s">
        <v>177</v>
      </c>
      <c r="BM408" s="216" t="s">
        <v>575</v>
      </c>
    </row>
    <row r="409" s="2" customFormat="1">
      <c r="A409" s="39"/>
      <c r="B409" s="40"/>
      <c r="C409" s="41"/>
      <c r="D409" s="218" t="s">
        <v>147</v>
      </c>
      <c r="E409" s="41"/>
      <c r="F409" s="219" t="s">
        <v>574</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147</v>
      </c>
      <c r="AU409" s="18" t="s">
        <v>82</v>
      </c>
    </row>
    <row r="410" s="2" customFormat="1">
      <c r="A410" s="39"/>
      <c r="B410" s="40"/>
      <c r="C410" s="41"/>
      <c r="D410" s="218" t="s">
        <v>157</v>
      </c>
      <c r="E410" s="41"/>
      <c r="F410" s="245" t="s">
        <v>576</v>
      </c>
      <c r="G410" s="41"/>
      <c r="H410" s="41"/>
      <c r="I410" s="220"/>
      <c r="J410" s="41"/>
      <c r="K410" s="41"/>
      <c r="L410" s="45"/>
      <c r="M410" s="221"/>
      <c r="N410" s="222"/>
      <c r="O410" s="85"/>
      <c r="P410" s="85"/>
      <c r="Q410" s="85"/>
      <c r="R410" s="85"/>
      <c r="S410" s="85"/>
      <c r="T410" s="86"/>
      <c r="U410" s="39"/>
      <c r="V410" s="39"/>
      <c r="W410" s="39"/>
      <c r="X410" s="39"/>
      <c r="Y410" s="39"/>
      <c r="Z410" s="39"/>
      <c r="AA410" s="39"/>
      <c r="AB410" s="39"/>
      <c r="AC410" s="39"/>
      <c r="AD410" s="39"/>
      <c r="AE410" s="39"/>
      <c r="AT410" s="18" t="s">
        <v>157</v>
      </c>
      <c r="AU410" s="18" t="s">
        <v>82</v>
      </c>
    </row>
    <row r="411" s="2" customFormat="1" ht="21.75" customHeight="1">
      <c r="A411" s="39"/>
      <c r="B411" s="40"/>
      <c r="C411" s="205" t="s">
        <v>577</v>
      </c>
      <c r="D411" s="205" t="s">
        <v>141</v>
      </c>
      <c r="E411" s="206" t="s">
        <v>578</v>
      </c>
      <c r="F411" s="207" t="s">
        <v>579</v>
      </c>
      <c r="G411" s="208" t="s">
        <v>207</v>
      </c>
      <c r="H411" s="209">
        <v>1</v>
      </c>
      <c r="I411" s="210"/>
      <c r="J411" s="211">
        <f>ROUND(I411*H411,2)</f>
        <v>0</v>
      </c>
      <c r="K411" s="207" t="s">
        <v>145</v>
      </c>
      <c r="L411" s="45"/>
      <c r="M411" s="212" t="s">
        <v>19</v>
      </c>
      <c r="N411" s="213" t="s">
        <v>43</v>
      </c>
      <c r="O411" s="85"/>
      <c r="P411" s="214">
        <f>O411*H411</f>
        <v>0</v>
      </c>
      <c r="Q411" s="214">
        <v>0</v>
      </c>
      <c r="R411" s="214">
        <f>Q411*H411</f>
        <v>0</v>
      </c>
      <c r="S411" s="214">
        <v>0</v>
      </c>
      <c r="T411" s="215">
        <f>S411*H411</f>
        <v>0</v>
      </c>
      <c r="U411" s="39"/>
      <c r="V411" s="39"/>
      <c r="W411" s="39"/>
      <c r="X411" s="39"/>
      <c r="Y411" s="39"/>
      <c r="Z411" s="39"/>
      <c r="AA411" s="39"/>
      <c r="AB411" s="39"/>
      <c r="AC411" s="39"/>
      <c r="AD411" s="39"/>
      <c r="AE411" s="39"/>
      <c r="AR411" s="216" t="s">
        <v>177</v>
      </c>
      <c r="AT411" s="216" t="s">
        <v>141</v>
      </c>
      <c r="AU411" s="216" t="s">
        <v>82</v>
      </c>
      <c r="AY411" s="18" t="s">
        <v>138</v>
      </c>
      <c r="BE411" s="217">
        <f>IF(N411="základní",J411,0)</f>
        <v>0</v>
      </c>
      <c r="BF411" s="217">
        <f>IF(N411="snížená",J411,0)</f>
        <v>0</v>
      </c>
      <c r="BG411" s="217">
        <f>IF(N411="zákl. přenesená",J411,0)</f>
        <v>0</v>
      </c>
      <c r="BH411" s="217">
        <f>IF(N411="sníž. přenesená",J411,0)</f>
        <v>0</v>
      </c>
      <c r="BI411" s="217">
        <f>IF(N411="nulová",J411,0)</f>
        <v>0</v>
      </c>
      <c r="BJ411" s="18" t="s">
        <v>80</v>
      </c>
      <c r="BK411" s="217">
        <f>ROUND(I411*H411,2)</f>
        <v>0</v>
      </c>
      <c r="BL411" s="18" t="s">
        <v>177</v>
      </c>
      <c r="BM411" s="216" t="s">
        <v>580</v>
      </c>
    </row>
    <row r="412" s="2" customFormat="1">
      <c r="A412" s="39"/>
      <c r="B412" s="40"/>
      <c r="C412" s="41"/>
      <c r="D412" s="218" t="s">
        <v>147</v>
      </c>
      <c r="E412" s="41"/>
      <c r="F412" s="219" t="s">
        <v>579</v>
      </c>
      <c r="G412" s="41"/>
      <c r="H412" s="41"/>
      <c r="I412" s="220"/>
      <c r="J412" s="41"/>
      <c r="K412" s="41"/>
      <c r="L412" s="45"/>
      <c r="M412" s="221"/>
      <c r="N412" s="222"/>
      <c r="O412" s="85"/>
      <c r="P412" s="85"/>
      <c r="Q412" s="85"/>
      <c r="R412" s="85"/>
      <c r="S412" s="85"/>
      <c r="T412" s="86"/>
      <c r="U412" s="39"/>
      <c r="V412" s="39"/>
      <c r="W412" s="39"/>
      <c r="X412" s="39"/>
      <c r="Y412" s="39"/>
      <c r="Z412" s="39"/>
      <c r="AA412" s="39"/>
      <c r="AB412" s="39"/>
      <c r="AC412" s="39"/>
      <c r="AD412" s="39"/>
      <c r="AE412" s="39"/>
      <c r="AT412" s="18" t="s">
        <v>147</v>
      </c>
      <c r="AU412" s="18" t="s">
        <v>82</v>
      </c>
    </row>
    <row r="413" s="2" customFormat="1">
      <c r="A413" s="39"/>
      <c r="B413" s="40"/>
      <c r="C413" s="41"/>
      <c r="D413" s="218" t="s">
        <v>157</v>
      </c>
      <c r="E413" s="41"/>
      <c r="F413" s="245" t="s">
        <v>576</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157</v>
      </c>
      <c r="AU413" s="18" t="s">
        <v>82</v>
      </c>
    </row>
    <row r="414" s="2" customFormat="1" ht="24.15" customHeight="1">
      <c r="A414" s="39"/>
      <c r="B414" s="40"/>
      <c r="C414" s="205" t="s">
        <v>374</v>
      </c>
      <c r="D414" s="205" t="s">
        <v>141</v>
      </c>
      <c r="E414" s="206" t="s">
        <v>581</v>
      </c>
      <c r="F414" s="207" t="s">
        <v>582</v>
      </c>
      <c r="G414" s="208" t="s">
        <v>253</v>
      </c>
      <c r="H414" s="209">
        <v>0.045999999999999999</v>
      </c>
      <c r="I414" s="210"/>
      <c r="J414" s="211">
        <f>ROUND(I414*H414,2)</f>
        <v>0</v>
      </c>
      <c r="K414" s="207" t="s">
        <v>145</v>
      </c>
      <c r="L414" s="45"/>
      <c r="M414" s="212" t="s">
        <v>19</v>
      </c>
      <c r="N414" s="213" t="s">
        <v>43</v>
      </c>
      <c r="O414" s="85"/>
      <c r="P414" s="214">
        <f>O414*H414</f>
        <v>0</v>
      </c>
      <c r="Q414" s="214">
        <v>0</v>
      </c>
      <c r="R414" s="214">
        <f>Q414*H414</f>
        <v>0</v>
      </c>
      <c r="S414" s="214">
        <v>0</v>
      </c>
      <c r="T414" s="215">
        <f>S414*H414</f>
        <v>0</v>
      </c>
      <c r="U414" s="39"/>
      <c r="V414" s="39"/>
      <c r="W414" s="39"/>
      <c r="X414" s="39"/>
      <c r="Y414" s="39"/>
      <c r="Z414" s="39"/>
      <c r="AA414" s="39"/>
      <c r="AB414" s="39"/>
      <c r="AC414" s="39"/>
      <c r="AD414" s="39"/>
      <c r="AE414" s="39"/>
      <c r="AR414" s="216" t="s">
        <v>177</v>
      </c>
      <c r="AT414" s="216" t="s">
        <v>141</v>
      </c>
      <c r="AU414" s="216" t="s">
        <v>82</v>
      </c>
      <c r="AY414" s="18" t="s">
        <v>138</v>
      </c>
      <c r="BE414" s="217">
        <f>IF(N414="základní",J414,0)</f>
        <v>0</v>
      </c>
      <c r="BF414" s="217">
        <f>IF(N414="snížená",J414,0)</f>
        <v>0</v>
      </c>
      <c r="BG414" s="217">
        <f>IF(N414="zákl. přenesená",J414,0)</f>
        <v>0</v>
      </c>
      <c r="BH414" s="217">
        <f>IF(N414="sníž. přenesená",J414,0)</f>
        <v>0</v>
      </c>
      <c r="BI414" s="217">
        <f>IF(N414="nulová",J414,0)</f>
        <v>0</v>
      </c>
      <c r="BJ414" s="18" t="s">
        <v>80</v>
      </c>
      <c r="BK414" s="217">
        <f>ROUND(I414*H414,2)</f>
        <v>0</v>
      </c>
      <c r="BL414" s="18" t="s">
        <v>177</v>
      </c>
      <c r="BM414" s="216" t="s">
        <v>583</v>
      </c>
    </row>
    <row r="415" s="2" customFormat="1">
      <c r="A415" s="39"/>
      <c r="B415" s="40"/>
      <c r="C415" s="41"/>
      <c r="D415" s="218" t="s">
        <v>147</v>
      </c>
      <c r="E415" s="41"/>
      <c r="F415" s="219" t="s">
        <v>582</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147</v>
      </c>
      <c r="AU415" s="18" t="s">
        <v>82</v>
      </c>
    </row>
    <row r="416" s="2" customFormat="1">
      <c r="A416" s="39"/>
      <c r="B416" s="40"/>
      <c r="C416" s="41"/>
      <c r="D416" s="218" t="s">
        <v>157</v>
      </c>
      <c r="E416" s="41"/>
      <c r="F416" s="245" t="s">
        <v>306</v>
      </c>
      <c r="G416" s="41"/>
      <c r="H416" s="41"/>
      <c r="I416" s="220"/>
      <c r="J416" s="41"/>
      <c r="K416" s="41"/>
      <c r="L416" s="45"/>
      <c r="M416" s="221"/>
      <c r="N416" s="222"/>
      <c r="O416" s="85"/>
      <c r="P416" s="85"/>
      <c r="Q416" s="85"/>
      <c r="R416" s="85"/>
      <c r="S416" s="85"/>
      <c r="T416" s="86"/>
      <c r="U416" s="39"/>
      <c r="V416" s="39"/>
      <c r="W416" s="39"/>
      <c r="X416" s="39"/>
      <c r="Y416" s="39"/>
      <c r="Z416" s="39"/>
      <c r="AA416" s="39"/>
      <c r="AB416" s="39"/>
      <c r="AC416" s="39"/>
      <c r="AD416" s="39"/>
      <c r="AE416" s="39"/>
      <c r="AT416" s="18" t="s">
        <v>157</v>
      </c>
      <c r="AU416" s="18" t="s">
        <v>82</v>
      </c>
    </row>
    <row r="417" s="12" customFormat="1" ht="22.8" customHeight="1">
      <c r="A417" s="12"/>
      <c r="B417" s="189"/>
      <c r="C417" s="190"/>
      <c r="D417" s="191" t="s">
        <v>71</v>
      </c>
      <c r="E417" s="203" t="s">
        <v>584</v>
      </c>
      <c r="F417" s="203" t="s">
        <v>585</v>
      </c>
      <c r="G417" s="190"/>
      <c r="H417" s="190"/>
      <c r="I417" s="193"/>
      <c r="J417" s="204">
        <f>BK417</f>
        <v>0</v>
      </c>
      <c r="K417" s="190"/>
      <c r="L417" s="195"/>
      <c r="M417" s="196"/>
      <c r="N417" s="197"/>
      <c r="O417" s="197"/>
      <c r="P417" s="198">
        <f>SUM(P418:P455)</f>
        <v>0</v>
      </c>
      <c r="Q417" s="197"/>
      <c r="R417" s="198">
        <f>SUM(R418:R455)</f>
        <v>0</v>
      </c>
      <c r="S417" s="197"/>
      <c r="T417" s="199">
        <f>SUM(T418:T455)</f>
        <v>0</v>
      </c>
      <c r="U417" s="12"/>
      <c r="V417" s="12"/>
      <c r="W417" s="12"/>
      <c r="X417" s="12"/>
      <c r="Y417" s="12"/>
      <c r="Z417" s="12"/>
      <c r="AA417" s="12"/>
      <c r="AB417" s="12"/>
      <c r="AC417" s="12"/>
      <c r="AD417" s="12"/>
      <c r="AE417" s="12"/>
      <c r="AR417" s="200" t="s">
        <v>82</v>
      </c>
      <c r="AT417" s="201" t="s">
        <v>71</v>
      </c>
      <c r="AU417" s="201" t="s">
        <v>80</v>
      </c>
      <c r="AY417" s="200" t="s">
        <v>138</v>
      </c>
      <c r="BK417" s="202">
        <f>SUM(BK418:BK455)</f>
        <v>0</v>
      </c>
    </row>
    <row r="418" s="2" customFormat="1" ht="21.75" customHeight="1">
      <c r="A418" s="39"/>
      <c r="B418" s="40"/>
      <c r="C418" s="205" t="s">
        <v>586</v>
      </c>
      <c r="D418" s="205" t="s">
        <v>141</v>
      </c>
      <c r="E418" s="206" t="s">
        <v>587</v>
      </c>
      <c r="F418" s="207" t="s">
        <v>588</v>
      </c>
      <c r="G418" s="208" t="s">
        <v>144</v>
      </c>
      <c r="H418" s="209">
        <v>3.6749999999999998</v>
      </c>
      <c r="I418" s="210"/>
      <c r="J418" s="211">
        <f>ROUND(I418*H418,2)</f>
        <v>0</v>
      </c>
      <c r="K418" s="207" t="s">
        <v>145</v>
      </c>
      <c r="L418" s="45"/>
      <c r="M418" s="212" t="s">
        <v>19</v>
      </c>
      <c r="N418" s="213" t="s">
        <v>43</v>
      </c>
      <c r="O418" s="85"/>
      <c r="P418" s="214">
        <f>O418*H418</f>
        <v>0</v>
      </c>
      <c r="Q418" s="214">
        <v>0</v>
      </c>
      <c r="R418" s="214">
        <f>Q418*H418</f>
        <v>0</v>
      </c>
      <c r="S418" s="214">
        <v>0</v>
      </c>
      <c r="T418" s="215">
        <f>S418*H418</f>
        <v>0</v>
      </c>
      <c r="U418" s="39"/>
      <c r="V418" s="39"/>
      <c r="W418" s="39"/>
      <c r="X418" s="39"/>
      <c r="Y418" s="39"/>
      <c r="Z418" s="39"/>
      <c r="AA418" s="39"/>
      <c r="AB418" s="39"/>
      <c r="AC418" s="39"/>
      <c r="AD418" s="39"/>
      <c r="AE418" s="39"/>
      <c r="AR418" s="216" t="s">
        <v>177</v>
      </c>
      <c r="AT418" s="216" t="s">
        <v>141</v>
      </c>
      <c r="AU418" s="216" t="s">
        <v>82</v>
      </c>
      <c r="AY418" s="18" t="s">
        <v>138</v>
      </c>
      <c r="BE418" s="217">
        <f>IF(N418="základní",J418,0)</f>
        <v>0</v>
      </c>
      <c r="BF418" s="217">
        <f>IF(N418="snížená",J418,0)</f>
        <v>0</v>
      </c>
      <c r="BG418" s="217">
        <f>IF(N418="zákl. přenesená",J418,0)</f>
        <v>0</v>
      </c>
      <c r="BH418" s="217">
        <f>IF(N418="sníž. přenesená",J418,0)</f>
        <v>0</v>
      </c>
      <c r="BI418" s="217">
        <f>IF(N418="nulová",J418,0)</f>
        <v>0</v>
      </c>
      <c r="BJ418" s="18" t="s">
        <v>80</v>
      </c>
      <c r="BK418" s="217">
        <f>ROUND(I418*H418,2)</f>
        <v>0</v>
      </c>
      <c r="BL418" s="18" t="s">
        <v>177</v>
      </c>
      <c r="BM418" s="216" t="s">
        <v>589</v>
      </c>
    </row>
    <row r="419" s="2" customFormat="1">
      <c r="A419" s="39"/>
      <c r="B419" s="40"/>
      <c r="C419" s="41"/>
      <c r="D419" s="218" t="s">
        <v>147</v>
      </c>
      <c r="E419" s="41"/>
      <c r="F419" s="219" t="s">
        <v>588</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147</v>
      </c>
      <c r="AU419" s="18" t="s">
        <v>82</v>
      </c>
    </row>
    <row r="420" s="2" customFormat="1" ht="16.5" customHeight="1">
      <c r="A420" s="39"/>
      <c r="B420" s="40"/>
      <c r="C420" s="205" t="s">
        <v>377</v>
      </c>
      <c r="D420" s="205" t="s">
        <v>141</v>
      </c>
      <c r="E420" s="206" t="s">
        <v>590</v>
      </c>
      <c r="F420" s="207" t="s">
        <v>591</v>
      </c>
      <c r="G420" s="208" t="s">
        <v>144</v>
      </c>
      <c r="H420" s="209">
        <v>3.6749999999999998</v>
      </c>
      <c r="I420" s="210"/>
      <c r="J420" s="211">
        <f>ROUND(I420*H420,2)</f>
        <v>0</v>
      </c>
      <c r="K420" s="207" t="s">
        <v>145</v>
      </c>
      <c r="L420" s="45"/>
      <c r="M420" s="212" t="s">
        <v>19</v>
      </c>
      <c r="N420" s="213" t="s">
        <v>43</v>
      </c>
      <c r="O420" s="85"/>
      <c r="P420" s="214">
        <f>O420*H420</f>
        <v>0</v>
      </c>
      <c r="Q420" s="214">
        <v>0</v>
      </c>
      <c r="R420" s="214">
        <f>Q420*H420</f>
        <v>0</v>
      </c>
      <c r="S420" s="214">
        <v>0</v>
      </c>
      <c r="T420" s="215">
        <f>S420*H420</f>
        <v>0</v>
      </c>
      <c r="U420" s="39"/>
      <c r="V420" s="39"/>
      <c r="W420" s="39"/>
      <c r="X420" s="39"/>
      <c r="Y420" s="39"/>
      <c r="Z420" s="39"/>
      <c r="AA420" s="39"/>
      <c r="AB420" s="39"/>
      <c r="AC420" s="39"/>
      <c r="AD420" s="39"/>
      <c r="AE420" s="39"/>
      <c r="AR420" s="216" t="s">
        <v>177</v>
      </c>
      <c r="AT420" s="216" t="s">
        <v>141</v>
      </c>
      <c r="AU420" s="216" t="s">
        <v>82</v>
      </c>
      <c r="AY420" s="18" t="s">
        <v>138</v>
      </c>
      <c r="BE420" s="217">
        <f>IF(N420="základní",J420,0)</f>
        <v>0</v>
      </c>
      <c r="BF420" s="217">
        <f>IF(N420="snížená",J420,0)</f>
        <v>0</v>
      </c>
      <c r="BG420" s="217">
        <f>IF(N420="zákl. přenesená",J420,0)</f>
        <v>0</v>
      </c>
      <c r="BH420" s="217">
        <f>IF(N420="sníž. přenesená",J420,0)</f>
        <v>0</v>
      </c>
      <c r="BI420" s="217">
        <f>IF(N420="nulová",J420,0)</f>
        <v>0</v>
      </c>
      <c r="BJ420" s="18" t="s">
        <v>80</v>
      </c>
      <c r="BK420" s="217">
        <f>ROUND(I420*H420,2)</f>
        <v>0</v>
      </c>
      <c r="BL420" s="18" t="s">
        <v>177</v>
      </c>
      <c r="BM420" s="216" t="s">
        <v>592</v>
      </c>
    </row>
    <row r="421" s="2" customFormat="1">
      <c r="A421" s="39"/>
      <c r="B421" s="40"/>
      <c r="C421" s="41"/>
      <c r="D421" s="218" t="s">
        <v>147</v>
      </c>
      <c r="E421" s="41"/>
      <c r="F421" s="219" t="s">
        <v>591</v>
      </c>
      <c r="G421" s="41"/>
      <c r="H421" s="41"/>
      <c r="I421" s="220"/>
      <c r="J421" s="41"/>
      <c r="K421" s="41"/>
      <c r="L421" s="45"/>
      <c r="M421" s="221"/>
      <c r="N421" s="222"/>
      <c r="O421" s="85"/>
      <c r="P421" s="85"/>
      <c r="Q421" s="85"/>
      <c r="R421" s="85"/>
      <c r="S421" s="85"/>
      <c r="T421" s="86"/>
      <c r="U421" s="39"/>
      <c r="V421" s="39"/>
      <c r="W421" s="39"/>
      <c r="X421" s="39"/>
      <c r="Y421" s="39"/>
      <c r="Z421" s="39"/>
      <c r="AA421" s="39"/>
      <c r="AB421" s="39"/>
      <c r="AC421" s="39"/>
      <c r="AD421" s="39"/>
      <c r="AE421" s="39"/>
      <c r="AT421" s="18" t="s">
        <v>147</v>
      </c>
      <c r="AU421" s="18" t="s">
        <v>82</v>
      </c>
    </row>
    <row r="422" s="2" customFormat="1" ht="16.5" customHeight="1">
      <c r="A422" s="39"/>
      <c r="B422" s="40"/>
      <c r="C422" s="205" t="s">
        <v>593</v>
      </c>
      <c r="D422" s="205" t="s">
        <v>141</v>
      </c>
      <c r="E422" s="206" t="s">
        <v>594</v>
      </c>
      <c r="F422" s="207" t="s">
        <v>595</v>
      </c>
      <c r="G422" s="208" t="s">
        <v>144</v>
      </c>
      <c r="H422" s="209">
        <v>3.6749999999999998</v>
      </c>
      <c r="I422" s="210"/>
      <c r="J422" s="211">
        <f>ROUND(I422*H422,2)</f>
        <v>0</v>
      </c>
      <c r="K422" s="207" t="s">
        <v>145</v>
      </c>
      <c r="L422" s="45"/>
      <c r="M422" s="212" t="s">
        <v>19</v>
      </c>
      <c r="N422" s="213" t="s">
        <v>43</v>
      </c>
      <c r="O422" s="85"/>
      <c r="P422" s="214">
        <f>O422*H422</f>
        <v>0</v>
      </c>
      <c r="Q422" s="214">
        <v>0</v>
      </c>
      <c r="R422" s="214">
        <f>Q422*H422</f>
        <v>0</v>
      </c>
      <c r="S422" s="214">
        <v>0</v>
      </c>
      <c r="T422" s="215">
        <f>S422*H422</f>
        <v>0</v>
      </c>
      <c r="U422" s="39"/>
      <c r="V422" s="39"/>
      <c r="W422" s="39"/>
      <c r="X422" s="39"/>
      <c r="Y422" s="39"/>
      <c r="Z422" s="39"/>
      <c r="AA422" s="39"/>
      <c r="AB422" s="39"/>
      <c r="AC422" s="39"/>
      <c r="AD422" s="39"/>
      <c r="AE422" s="39"/>
      <c r="AR422" s="216" t="s">
        <v>177</v>
      </c>
      <c r="AT422" s="216" t="s">
        <v>141</v>
      </c>
      <c r="AU422" s="216" t="s">
        <v>82</v>
      </c>
      <c r="AY422" s="18" t="s">
        <v>138</v>
      </c>
      <c r="BE422" s="217">
        <f>IF(N422="základní",J422,0)</f>
        <v>0</v>
      </c>
      <c r="BF422" s="217">
        <f>IF(N422="snížená",J422,0)</f>
        <v>0</v>
      </c>
      <c r="BG422" s="217">
        <f>IF(N422="zákl. přenesená",J422,0)</f>
        <v>0</v>
      </c>
      <c r="BH422" s="217">
        <f>IF(N422="sníž. přenesená",J422,0)</f>
        <v>0</v>
      </c>
      <c r="BI422" s="217">
        <f>IF(N422="nulová",J422,0)</f>
        <v>0</v>
      </c>
      <c r="BJ422" s="18" t="s">
        <v>80</v>
      </c>
      <c r="BK422" s="217">
        <f>ROUND(I422*H422,2)</f>
        <v>0</v>
      </c>
      <c r="BL422" s="18" t="s">
        <v>177</v>
      </c>
      <c r="BM422" s="216" t="s">
        <v>596</v>
      </c>
    </row>
    <row r="423" s="2" customFormat="1">
      <c r="A423" s="39"/>
      <c r="B423" s="40"/>
      <c r="C423" s="41"/>
      <c r="D423" s="218" t="s">
        <v>147</v>
      </c>
      <c r="E423" s="41"/>
      <c r="F423" s="219" t="s">
        <v>595</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147</v>
      </c>
      <c r="AU423" s="18" t="s">
        <v>82</v>
      </c>
    </row>
    <row r="424" s="2" customFormat="1" ht="16.5" customHeight="1">
      <c r="A424" s="39"/>
      <c r="B424" s="40"/>
      <c r="C424" s="205" t="s">
        <v>381</v>
      </c>
      <c r="D424" s="205" t="s">
        <v>141</v>
      </c>
      <c r="E424" s="206" t="s">
        <v>597</v>
      </c>
      <c r="F424" s="207" t="s">
        <v>598</v>
      </c>
      <c r="G424" s="208" t="s">
        <v>144</v>
      </c>
      <c r="H424" s="209">
        <v>3.6749999999999998</v>
      </c>
      <c r="I424" s="210"/>
      <c r="J424" s="211">
        <f>ROUND(I424*H424,2)</f>
        <v>0</v>
      </c>
      <c r="K424" s="207" t="s">
        <v>145</v>
      </c>
      <c r="L424" s="45"/>
      <c r="M424" s="212" t="s">
        <v>19</v>
      </c>
      <c r="N424" s="213" t="s">
        <v>43</v>
      </c>
      <c r="O424" s="85"/>
      <c r="P424" s="214">
        <f>O424*H424</f>
        <v>0</v>
      </c>
      <c r="Q424" s="214">
        <v>0</v>
      </c>
      <c r="R424" s="214">
        <f>Q424*H424</f>
        <v>0</v>
      </c>
      <c r="S424" s="214">
        <v>0</v>
      </c>
      <c r="T424" s="215">
        <f>S424*H424</f>
        <v>0</v>
      </c>
      <c r="U424" s="39"/>
      <c r="V424" s="39"/>
      <c r="W424" s="39"/>
      <c r="X424" s="39"/>
      <c r="Y424" s="39"/>
      <c r="Z424" s="39"/>
      <c r="AA424" s="39"/>
      <c r="AB424" s="39"/>
      <c r="AC424" s="39"/>
      <c r="AD424" s="39"/>
      <c r="AE424" s="39"/>
      <c r="AR424" s="216" t="s">
        <v>177</v>
      </c>
      <c r="AT424" s="216" t="s">
        <v>141</v>
      </c>
      <c r="AU424" s="216" t="s">
        <v>82</v>
      </c>
      <c r="AY424" s="18" t="s">
        <v>138</v>
      </c>
      <c r="BE424" s="217">
        <f>IF(N424="základní",J424,0)</f>
        <v>0</v>
      </c>
      <c r="BF424" s="217">
        <f>IF(N424="snížená",J424,0)</f>
        <v>0</v>
      </c>
      <c r="BG424" s="217">
        <f>IF(N424="zákl. přenesená",J424,0)</f>
        <v>0</v>
      </c>
      <c r="BH424" s="217">
        <f>IF(N424="sníž. přenesená",J424,0)</f>
        <v>0</v>
      </c>
      <c r="BI424" s="217">
        <f>IF(N424="nulová",J424,0)</f>
        <v>0</v>
      </c>
      <c r="BJ424" s="18" t="s">
        <v>80</v>
      </c>
      <c r="BK424" s="217">
        <f>ROUND(I424*H424,2)</f>
        <v>0</v>
      </c>
      <c r="BL424" s="18" t="s">
        <v>177</v>
      </c>
      <c r="BM424" s="216" t="s">
        <v>599</v>
      </c>
    </row>
    <row r="425" s="2" customFormat="1">
      <c r="A425" s="39"/>
      <c r="B425" s="40"/>
      <c r="C425" s="41"/>
      <c r="D425" s="218" t="s">
        <v>147</v>
      </c>
      <c r="E425" s="41"/>
      <c r="F425" s="219" t="s">
        <v>598</v>
      </c>
      <c r="G425" s="41"/>
      <c r="H425" s="41"/>
      <c r="I425" s="220"/>
      <c r="J425" s="41"/>
      <c r="K425" s="41"/>
      <c r="L425" s="45"/>
      <c r="M425" s="221"/>
      <c r="N425" s="222"/>
      <c r="O425" s="85"/>
      <c r="P425" s="85"/>
      <c r="Q425" s="85"/>
      <c r="R425" s="85"/>
      <c r="S425" s="85"/>
      <c r="T425" s="86"/>
      <c r="U425" s="39"/>
      <c r="V425" s="39"/>
      <c r="W425" s="39"/>
      <c r="X425" s="39"/>
      <c r="Y425" s="39"/>
      <c r="Z425" s="39"/>
      <c r="AA425" s="39"/>
      <c r="AB425" s="39"/>
      <c r="AC425" s="39"/>
      <c r="AD425" s="39"/>
      <c r="AE425" s="39"/>
      <c r="AT425" s="18" t="s">
        <v>147</v>
      </c>
      <c r="AU425" s="18" t="s">
        <v>82</v>
      </c>
    </row>
    <row r="426" s="2" customFormat="1" ht="16.5" customHeight="1">
      <c r="A426" s="39"/>
      <c r="B426" s="40"/>
      <c r="C426" s="205" t="s">
        <v>600</v>
      </c>
      <c r="D426" s="205" t="s">
        <v>141</v>
      </c>
      <c r="E426" s="206" t="s">
        <v>601</v>
      </c>
      <c r="F426" s="207" t="s">
        <v>602</v>
      </c>
      <c r="G426" s="208" t="s">
        <v>144</v>
      </c>
      <c r="H426" s="209">
        <v>3.6749999999999998</v>
      </c>
      <c r="I426" s="210"/>
      <c r="J426" s="211">
        <f>ROUND(I426*H426,2)</f>
        <v>0</v>
      </c>
      <c r="K426" s="207" t="s">
        <v>145</v>
      </c>
      <c r="L426" s="45"/>
      <c r="M426" s="212" t="s">
        <v>19</v>
      </c>
      <c r="N426" s="213" t="s">
        <v>43</v>
      </c>
      <c r="O426" s="85"/>
      <c r="P426" s="214">
        <f>O426*H426</f>
        <v>0</v>
      </c>
      <c r="Q426" s="214">
        <v>0</v>
      </c>
      <c r="R426" s="214">
        <f>Q426*H426</f>
        <v>0</v>
      </c>
      <c r="S426" s="214">
        <v>0</v>
      </c>
      <c r="T426" s="215">
        <f>S426*H426</f>
        <v>0</v>
      </c>
      <c r="U426" s="39"/>
      <c r="V426" s="39"/>
      <c r="W426" s="39"/>
      <c r="X426" s="39"/>
      <c r="Y426" s="39"/>
      <c r="Z426" s="39"/>
      <c r="AA426" s="39"/>
      <c r="AB426" s="39"/>
      <c r="AC426" s="39"/>
      <c r="AD426" s="39"/>
      <c r="AE426" s="39"/>
      <c r="AR426" s="216" t="s">
        <v>177</v>
      </c>
      <c r="AT426" s="216" t="s">
        <v>141</v>
      </c>
      <c r="AU426" s="216" t="s">
        <v>82</v>
      </c>
      <c r="AY426" s="18" t="s">
        <v>138</v>
      </c>
      <c r="BE426" s="217">
        <f>IF(N426="základní",J426,0)</f>
        <v>0</v>
      </c>
      <c r="BF426" s="217">
        <f>IF(N426="snížená",J426,0)</f>
        <v>0</v>
      </c>
      <c r="BG426" s="217">
        <f>IF(N426="zákl. přenesená",J426,0)</f>
        <v>0</v>
      </c>
      <c r="BH426" s="217">
        <f>IF(N426="sníž. přenesená",J426,0)</f>
        <v>0</v>
      </c>
      <c r="BI426" s="217">
        <f>IF(N426="nulová",J426,0)</f>
        <v>0</v>
      </c>
      <c r="BJ426" s="18" t="s">
        <v>80</v>
      </c>
      <c r="BK426" s="217">
        <f>ROUND(I426*H426,2)</f>
        <v>0</v>
      </c>
      <c r="BL426" s="18" t="s">
        <v>177</v>
      </c>
      <c r="BM426" s="216" t="s">
        <v>603</v>
      </c>
    </row>
    <row r="427" s="2" customFormat="1">
      <c r="A427" s="39"/>
      <c r="B427" s="40"/>
      <c r="C427" s="41"/>
      <c r="D427" s="218" t="s">
        <v>147</v>
      </c>
      <c r="E427" s="41"/>
      <c r="F427" s="219" t="s">
        <v>602</v>
      </c>
      <c r="G427" s="41"/>
      <c r="H427" s="41"/>
      <c r="I427" s="220"/>
      <c r="J427" s="41"/>
      <c r="K427" s="41"/>
      <c r="L427" s="45"/>
      <c r="M427" s="221"/>
      <c r="N427" s="222"/>
      <c r="O427" s="85"/>
      <c r="P427" s="85"/>
      <c r="Q427" s="85"/>
      <c r="R427" s="85"/>
      <c r="S427" s="85"/>
      <c r="T427" s="86"/>
      <c r="U427" s="39"/>
      <c r="V427" s="39"/>
      <c r="W427" s="39"/>
      <c r="X427" s="39"/>
      <c r="Y427" s="39"/>
      <c r="Z427" s="39"/>
      <c r="AA427" s="39"/>
      <c r="AB427" s="39"/>
      <c r="AC427" s="39"/>
      <c r="AD427" s="39"/>
      <c r="AE427" s="39"/>
      <c r="AT427" s="18" t="s">
        <v>147</v>
      </c>
      <c r="AU427" s="18" t="s">
        <v>82</v>
      </c>
    </row>
    <row r="428" s="2" customFormat="1" ht="16.5" customHeight="1">
      <c r="A428" s="39"/>
      <c r="B428" s="40"/>
      <c r="C428" s="205" t="s">
        <v>386</v>
      </c>
      <c r="D428" s="205" t="s">
        <v>141</v>
      </c>
      <c r="E428" s="206" t="s">
        <v>604</v>
      </c>
      <c r="F428" s="207" t="s">
        <v>605</v>
      </c>
      <c r="G428" s="208" t="s">
        <v>144</v>
      </c>
      <c r="H428" s="209">
        <v>3.6749999999999998</v>
      </c>
      <c r="I428" s="210"/>
      <c r="J428" s="211">
        <f>ROUND(I428*H428,2)</f>
        <v>0</v>
      </c>
      <c r="K428" s="207" t="s">
        <v>145</v>
      </c>
      <c r="L428" s="45"/>
      <c r="M428" s="212" t="s">
        <v>19</v>
      </c>
      <c r="N428" s="213" t="s">
        <v>43</v>
      </c>
      <c r="O428" s="85"/>
      <c r="P428" s="214">
        <f>O428*H428</f>
        <v>0</v>
      </c>
      <c r="Q428" s="214">
        <v>0</v>
      </c>
      <c r="R428" s="214">
        <f>Q428*H428</f>
        <v>0</v>
      </c>
      <c r="S428" s="214">
        <v>0</v>
      </c>
      <c r="T428" s="215">
        <f>S428*H428</f>
        <v>0</v>
      </c>
      <c r="U428" s="39"/>
      <c r="V428" s="39"/>
      <c r="W428" s="39"/>
      <c r="X428" s="39"/>
      <c r="Y428" s="39"/>
      <c r="Z428" s="39"/>
      <c r="AA428" s="39"/>
      <c r="AB428" s="39"/>
      <c r="AC428" s="39"/>
      <c r="AD428" s="39"/>
      <c r="AE428" s="39"/>
      <c r="AR428" s="216" t="s">
        <v>177</v>
      </c>
      <c r="AT428" s="216" t="s">
        <v>141</v>
      </c>
      <c r="AU428" s="216" t="s">
        <v>82</v>
      </c>
      <c r="AY428" s="18" t="s">
        <v>138</v>
      </c>
      <c r="BE428" s="217">
        <f>IF(N428="základní",J428,0)</f>
        <v>0</v>
      </c>
      <c r="BF428" s="217">
        <f>IF(N428="snížená",J428,0)</f>
        <v>0</v>
      </c>
      <c r="BG428" s="217">
        <f>IF(N428="zákl. přenesená",J428,0)</f>
        <v>0</v>
      </c>
      <c r="BH428" s="217">
        <f>IF(N428="sníž. přenesená",J428,0)</f>
        <v>0</v>
      </c>
      <c r="BI428" s="217">
        <f>IF(N428="nulová",J428,0)</f>
        <v>0</v>
      </c>
      <c r="BJ428" s="18" t="s">
        <v>80</v>
      </c>
      <c r="BK428" s="217">
        <f>ROUND(I428*H428,2)</f>
        <v>0</v>
      </c>
      <c r="BL428" s="18" t="s">
        <v>177</v>
      </c>
      <c r="BM428" s="216" t="s">
        <v>606</v>
      </c>
    </row>
    <row r="429" s="2" customFormat="1">
      <c r="A429" s="39"/>
      <c r="B429" s="40"/>
      <c r="C429" s="41"/>
      <c r="D429" s="218" t="s">
        <v>147</v>
      </c>
      <c r="E429" s="41"/>
      <c r="F429" s="219" t="s">
        <v>605</v>
      </c>
      <c r="G429" s="41"/>
      <c r="H429" s="41"/>
      <c r="I429" s="220"/>
      <c r="J429" s="41"/>
      <c r="K429" s="41"/>
      <c r="L429" s="45"/>
      <c r="M429" s="221"/>
      <c r="N429" s="222"/>
      <c r="O429" s="85"/>
      <c r="P429" s="85"/>
      <c r="Q429" s="85"/>
      <c r="R429" s="85"/>
      <c r="S429" s="85"/>
      <c r="T429" s="86"/>
      <c r="U429" s="39"/>
      <c r="V429" s="39"/>
      <c r="W429" s="39"/>
      <c r="X429" s="39"/>
      <c r="Y429" s="39"/>
      <c r="Z429" s="39"/>
      <c r="AA429" s="39"/>
      <c r="AB429" s="39"/>
      <c r="AC429" s="39"/>
      <c r="AD429" s="39"/>
      <c r="AE429" s="39"/>
      <c r="AT429" s="18" t="s">
        <v>147</v>
      </c>
      <c r="AU429" s="18" t="s">
        <v>82</v>
      </c>
    </row>
    <row r="430" s="13" customFormat="1">
      <c r="A430" s="13"/>
      <c r="B430" s="223"/>
      <c r="C430" s="224"/>
      <c r="D430" s="218" t="s">
        <v>148</v>
      </c>
      <c r="E430" s="225" t="s">
        <v>19</v>
      </c>
      <c r="F430" s="226" t="s">
        <v>607</v>
      </c>
      <c r="G430" s="224"/>
      <c r="H430" s="227">
        <v>3.6749999999999998</v>
      </c>
      <c r="I430" s="228"/>
      <c r="J430" s="224"/>
      <c r="K430" s="224"/>
      <c r="L430" s="229"/>
      <c r="M430" s="230"/>
      <c r="N430" s="231"/>
      <c r="O430" s="231"/>
      <c r="P430" s="231"/>
      <c r="Q430" s="231"/>
      <c r="R430" s="231"/>
      <c r="S430" s="231"/>
      <c r="T430" s="232"/>
      <c r="U430" s="13"/>
      <c r="V430" s="13"/>
      <c r="W430" s="13"/>
      <c r="X430" s="13"/>
      <c r="Y430" s="13"/>
      <c r="Z430" s="13"/>
      <c r="AA430" s="13"/>
      <c r="AB430" s="13"/>
      <c r="AC430" s="13"/>
      <c r="AD430" s="13"/>
      <c r="AE430" s="13"/>
      <c r="AT430" s="233" t="s">
        <v>148</v>
      </c>
      <c r="AU430" s="233" t="s">
        <v>82</v>
      </c>
      <c r="AV430" s="13" t="s">
        <v>82</v>
      </c>
      <c r="AW430" s="13" t="s">
        <v>31</v>
      </c>
      <c r="AX430" s="13" t="s">
        <v>72</v>
      </c>
      <c r="AY430" s="233" t="s">
        <v>138</v>
      </c>
    </row>
    <row r="431" s="14" customFormat="1">
      <c r="A431" s="14"/>
      <c r="B431" s="234"/>
      <c r="C431" s="235"/>
      <c r="D431" s="218" t="s">
        <v>148</v>
      </c>
      <c r="E431" s="236" t="s">
        <v>19</v>
      </c>
      <c r="F431" s="237" t="s">
        <v>150</v>
      </c>
      <c r="G431" s="235"/>
      <c r="H431" s="238">
        <v>3.6749999999999998</v>
      </c>
      <c r="I431" s="239"/>
      <c r="J431" s="235"/>
      <c r="K431" s="235"/>
      <c r="L431" s="240"/>
      <c r="M431" s="241"/>
      <c r="N431" s="242"/>
      <c r="O431" s="242"/>
      <c r="P431" s="242"/>
      <c r="Q431" s="242"/>
      <c r="R431" s="242"/>
      <c r="S431" s="242"/>
      <c r="T431" s="243"/>
      <c r="U431" s="14"/>
      <c r="V431" s="14"/>
      <c r="W431" s="14"/>
      <c r="X431" s="14"/>
      <c r="Y431" s="14"/>
      <c r="Z431" s="14"/>
      <c r="AA431" s="14"/>
      <c r="AB431" s="14"/>
      <c r="AC431" s="14"/>
      <c r="AD431" s="14"/>
      <c r="AE431" s="14"/>
      <c r="AT431" s="244" t="s">
        <v>148</v>
      </c>
      <c r="AU431" s="244" t="s">
        <v>82</v>
      </c>
      <c r="AV431" s="14" t="s">
        <v>146</v>
      </c>
      <c r="AW431" s="14" t="s">
        <v>31</v>
      </c>
      <c r="AX431" s="14" t="s">
        <v>80</v>
      </c>
      <c r="AY431" s="244" t="s">
        <v>138</v>
      </c>
    </row>
    <row r="432" s="2" customFormat="1" ht="16.5" customHeight="1">
      <c r="A432" s="39"/>
      <c r="B432" s="40"/>
      <c r="C432" s="205" t="s">
        <v>608</v>
      </c>
      <c r="D432" s="205" t="s">
        <v>141</v>
      </c>
      <c r="E432" s="206" t="s">
        <v>609</v>
      </c>
      <c r="F432" s="207" t="s">
        <v>610</v>
      </c>
      <c r="G432" s="208" t="s">
        <v>144</v>
      </c>
      <c r="H432" s="209">
        <v>21.420000000000002</v>
      </c>
      <c r="I432" s="210"/>
      <c r="J432" s="211">
        <f>ROUND(I432*H432,2)</f>
        <v>0</v>
      </c>
      <c r="K432" s="207" t="s">
        <v>145</v>
      </c>
      <c r="L432" s="45"/>
      <c r="M432" s="212" t="s">
        <v>19</v>
      </c>
      <c r="N432" s="213" t="s">
        <v>43</v>
      </c>
      <c r="O432" s="85"/>
      <c r="P432" s="214">
        <f>O432*H432</f>
        <v>0</v>
      </c>
      <c r="Q432" s="214">
        <v>0</v>
      </c>
      <c r="R432" s="214">
        <f>Q432*H432</f>
        <v>0</v>
      </c>
      <c r="S432" s="214">
        <v>0</v>
      </c>
      <c r="T432" s="215">
        <f>S432*H432</f>
        <v>0</v>
      </c>
      <c r="U432" s="39"/>
      <c r="V432" s="39"/>
      <c r="W432" s="39"/>
      <c r="X432" s="39"/>
      <c r="Y432" s="39"/>
      <c r="Z432" s="39"/>
      <c r="AA432" s="39"/>
      <c r="AB432" s="39"/>
      <c r="AC432" s="39"/>
      <c r="AD432" s="39"/>
      <c r="AE432" s="39"/>
      <c r="AR432" s="216" t="s">
        <v>177</v>
      </c>
      <c r="AT432" s="216" t="s">
        <v>141</v>
      </c>
      <c r="AU432" s="216" t="s">
        <v>82</v>
      </c>
      <c r="AY432" s="18" t="s">
        <v>138</v>
      </c>
      <c r="BE432" s="217">
        <f>IF(N432="základní",J432,0)</f>
        <v>0</v>
      </c>
      <c r="BF432" s="217">
        <f>IF(N432="snížená",J432,0)</f>
        <v>0</v>
      </c>
      <c r="BG432" s="217">
        <f>IF(N432="zákl. přenesená",J432,0)</f>
        <v>0</v>
      </c>
      <c r="BH432" s="217">
        <f>IF(N432="sníž. přenesená",J432,0)</f>
        <v>0</v>
      </c>
      <c r="BI432" s="217">
        <f>IF(N432="nulová",J432,0)</f>
        <v>0</v>
      </c>
      <c r="BJ432" s="18" t="s">
        <v>80</v>
      </c>
      <c r="BK432" s="217">
        <f>ROUND(I432*H432,2)</f>
        <v>0</v>
      </c>
      <c r="BL432" s="18" t="s">
        <v>177</v>
      </c>
      <c r="BM432" s="216" t="s">
        <v>611</v>
      </c>
    </row>
    <row r="433" s="2" customFormat="1">
      <c r="A433" s="39"/>
      <c r="B433" s="40"/>
      <c r="C433" s="41"/>
      <c r="D433" s="218" t="s">
        <v>147</v>
      </c>
      <c r="E433" s="41"/>
      <c r="F433" s="219" t="s">
        <v>610</v>
      </c>
      <c r="G433" s="41"/>
      <c r="H433" s="41"/>
      <c r="I433" s="220"/>
      <c r="J433" s="41"/>
      <c r="K433" s="41"/>
      <c r="L433" s="45"/>
      <c r="M433" s="221"/>
      <c r="N433" s="222"/>
      <c r="O433" s="85"/>
      <c r="P433" s="85"/>
      <c r="Q433" s="85"/>
      <c r="R433" s="85"/>
      <c r="S433" s="85"/>
      <c r="T433" s="86"/>
      <c r="U433" s="39"/>
      <c r="V433" s="39"/>
      <c r="W433" s="39"/>
      <c r="X433" s="39"/>
      <c r="Y433" s="39"/>
      <c r="Z433" s="39"/>
      <c r="AA433" s="39"/>
      <c r="AB433" s="39"/>
      <c r="AC433" s="39"/>
      <c r="AD433" s="39"/>
      <c r="AE433" s="39"/>
      <c r="AT433" s="18" t="s">
        <v>147</v>
      </c>
      <c r="AU433" s="18" t="s">
        <v>82</v>
      </c>
    </row>
    <row r="434" s="2" customFormat="1" ht="21.75" customHeight="1">
      <c r="A434" s="39"/>
      <c r="B434" s="40"/>
      <c r="C434" s="205" t="s">
        <v>390</v>
      </c>
      <c r="D434" s="205" t="s">
        <v>141</v>
      </c>
      <c r="E434" s="206" t="s">
        <v>612</v>
      </c>
      <c r="F434" s="207" t="s">
        <v>613</v>
      </c>
      <c r="G434" s="208" t="s">
        <v>144</v>
      </c>
      <c r="H434" s="209">
        <v>21.420000000000002</v>
      </c>
      <c r="I434" s="210"/>
      <c r="J434" s="211">
        <f>ROUND(I434*H434,2)</f>
        <v>0</v>
      </c>
      <c r="K434" s="207" t="s">
        <v>145</v>
      </c>
      <c r="L434" s="45"/>
      <c r="M434" s="212" t="s">
        <v>19</v>
      </c>
      <c r="N434" s="213" t="s">
        <v>43</v>
      </c>
      <c r="O434" s="85"/>
      <c r="P434" s="214">
        <f>O434*H434</f>
        <v>0</v>
      </c>
      <c r="Q434" s="214">
        <v>0</v>
      </c>
      <c r="R434" s="214">
        <f>Q434*H434</f>
        <v>0</v>
      </c>
      <c r="S434" s="214">
        <v>0</v>
      </c>
      <c r="T434" s="215">
        <f>S434*H434</f>
        <v>0</v>
      </c>
      <c r="U434" s="39"/>
      <c r="V434" s="39"/>
      <c r="W434" s="39"/>
      <c r="X434" s="39"/>
      <c r="Y434" s="39"/>
      <c r="Z434" s="39"/>
      <c r="AA434" s="39"/>
      <c r="AB434" s="39"/>
      <c r="AC434" s="39"/>
      <c r="AD434" s="39"/>
      <c r="AE434" s="39"/>
      <c r="AR434" s="216" t="s">
        <v>177</v>
      </c>
      <c r="AT434" s="216" t="s">
        <v>141</v>
      </c>
      <c r="AU434" s="216" t="s">
        <v>82</v>
      </c>
      <c r="AY434" s="18" t="s">
        <v>138</v>
      </c>
      <c r="BE434" s="217">
        <f>IF(N434="základní",J434,0)</f>
        <v>0</v>
      </c>
      <c r="BF434" s="217">
        <f>IF(N434="snížená",J434,0)</f>
        <v>0</v>
      </c>
      <c r="BG434" s="217">
        <f>IF(N434="zákl. přenesená",J434,0)</f>
        <v>0</v>
      </c>
      <c r="BH434" s="217">
        <f>IF(N434="sníž. přenesená",J434,0)</f>
        <v>0</v>
      </c>
      <c r="BI434" s="217">
        <f>IF(N434="nulová",J434,0)</f>
        <v>0</v>
      </c>
      <c r="BJ434" s="18" t="s">
        <v>80</v>
      </c>
      <c r="BK434" s="217">
        <f>ROUND(I434*H434,2)</f>
        <v>0</v>
      </c>
      <c r="BL434" s="18" t="s">
        <v>177</v>
      </c>
      <c r="BM434" s="216" t="s">
        <v>614</v>
      </c>
    </row>
    <row r="435" s="2" customFormat="1">
      <c r="A435" s="39"/>
      <c r="B435" s="40"/>
      <c r="C435" s="41"/>
      <c r="D435" s="218" t="s">
        <v>147</v>
      </c>
      <c r="E435" s="41"/>
      <c r="F435" s="219" t="s">
        <v>613</v>
      </c>
      <c r="G435" s="41"/>
      <c r="H435" s="41"/>
      <c r="I435" s="220"/>
      <c r="J435" s="41"/>
      <c r="K435" s="41"/>
      <c r="L435" s="45"/>
      <c r="M435" s="221"/>
      <c r="N435" s="222"/>
      <c r="O435" s="85"/>
      <c r="P435" s="85"/>
      <c r="Q435" s="85"/>
      <c r="R435" s="85"/>
      <c r="S435" s="85"/>
      <c r="T435" s="86"/>
      <c r="U435" s="39"/>
      <c r="V435" s="39"/>
      <c r="W435" s="39"/>
      <c r="X435" s="39"/>
      <c r="Y435" s="39"/>
      <c r="Z435" s="39"/>
      <c r="AA435" s="39"/>
      <c r="AB435" s="39"/>
      <c r="AC435" s="39"/>
      <c r="AD435" s="39"/>
      <c r="AE435" s="39"/>
      <c r="AT435" s="18" t="s">
        <v>147</v>
      </c>
      <c r="AU435" s="18" t="s">
        <v>82</v>
      </c>
    </row>
    <row r="436" s="2" customFormat="1" ht="16.5" customHeight="1">
      <c r="A436" s="39"/>
      <c r="B436" s="40"/>
      <c r="C436" s="205" t="s">
        <v>615</v>
      </c>
      <c r="D436" s="205" t="s">
        <v>141</v>
      </c>
      <c r="E436" s="206" t="s">
        <v>616</v>
      </c>
      <c r="F436" s="207" t="s">
        <v>617</v>
      </c>
      <c r="G436" s="208" t="s">
        <v>144</v>
      </c>
      <c r="H436" s="209">
        <v>21.420000000000002</v>
      </c>
      <c r="I436" s="210"/>
      <c r="J436" s="211">
        <f>ROUND(I436*H436,2)</f>
        <v>0</v>
      </c>
      <c r="K436" s="207" t="s">
        <v>145</v>
      </c>
      <c r="L436" s="45"/>
      <c r="M436" s="212" t="s">
        <v>19</v>
      </c>
      <c r="N436" s="213" t="s">
        <v>43</v>
      </c>
      <c r="O436" s="85"/>
      <c r="P436" s="214">
        <f>O436*H436</f>
        <v>0</v>
      </c>
      <c r="Q436" s="214">
        <v>0</v>
      </c>
      <c r="R436" s="214">
        <f>Q436*H436</f>
        <v>0</v>
      </c>
      <c r="S436" s="214">
        <v>0</v>
      </c>
      <c r="T436" s="215">
        <f>S436*H436</f>
        <v>0</v>
      </c>
      <c r="U436" s="39"/>
      <c r="V436" s="39"/>
      <c r="W436" s="39"/>
      <c r="X436" s="39"/>
      <c r="Y436" s="39"/>
      <c r="Z436" s="39"/>
      <c r="AA436" s="39"/>
      <c r="AB436" s="39"/>
      <c r="AC436" s="39"/>
      <c r="AD436" s="39"/>
      <c r="AE436" s="39"/>
      <c r="AR436" s="216" t="s">
        <v>177</v>
      </c>
      <c r="AT436" s="216" t="s">
        <v>141</v>
      </c>
      <c r="AU436" s="216" t="s">
        <v>82</v>
      </c>
      <c r="AY436" s="18" t="s">
        <v>138</v>
      </c>
      <c r="BE436" s="217">
        <f>IF(N436="základní",J436,0)</f>
        <v>0</v>
      </c>
      <c r="BF436" s="217">
        <f>IF(N436="snížená",J436,0)</f>
        <v>0</v>
      </c>
      <c r="BG436" s="217">
        <f>IF(N436="zákl. přenesená",J436,0)</f>
        <v>0</v>
      </c>
      <c r="BH436" s="217">
        <f>IF(N436="sníž. přenesená",J436,0)</f>
        <v>0</v>
      </c>
      <c r="BI436" s="217">
        <f>IF(N436="nulová",J436,0)</f>
        <v>0</v>
      </c>
      <c r="BJ436" s="18" t="s">
        <v>80</v>
      </c>
      <c r="BK436" s="217">
        <f>ROUND(I436*H436,2)</f>
        <v>0</v>
      </c>
      <c r="BL436" s="18" t="s">
        <v>177</v>
      </c>
      <c r="BM436" s="216" t="s">
        <v>618</v>
      </c>
    </row>
    <row r="437" s="2" customFormat="1">
      <c r="A437" s="39"/>
      <c r="B437" s="40"/>
      <c r="C437" s="41"/>
      <c r="D437" s="218" t="s">
        <v>147</v>
      </c>
      <c r="E437" s="41"/>
      <c r="F437" s="219" t="s">
        <v>617</v>
      </c>
      <c r="G437" s="41"/>
      <c r="H437" s="41"/>
      <c r="I437" s="220"/>
      <c r="J437" s="41"/>
      <c r="K437" s="41"/>
      <c r="L437" s="45"/>
      <c r="M437" s="221"/>
      <c r="N437" s="222"/>
      <c r="O437" s="85"/>
      <c r="P437" s="85"/>
      <c r="Q437" s="85"/>
      <c r="R437" s="85"/>
      <c r="S437" s="85"/>
      <c r="T437" s="86"/>
      <c r="U437" s="39"/>
      <c r="V437" s="39"/>
      <c r="W437" s="39"/>
      <c r="X437" s="39"/>
      <c r="Y437" s="39"/>
      <c r="Z437" s="39"/>
      <c r="AA437" s="39"/>
      <c r="AB437" s="39"/>
      <c r="AC437" s="39"/>
      <c r="AD437" s="39"/>
      <c r="AE437" s="39"/>
      <c r="AT437" s="18" t="s">
        <v>147</v>
      </c>
      <c r="AU437" s="18" t="s">
        <v>82</v>
      </c>
    </row>
    <row r="438" s="2" customFormat="1" ht="16.5" customHeight="1">
      <c r="A438" s="39"/>
      <c r="B438" s="40"/>
      <c r="C438" s="205" t="s">
        <v>393</v>
      </c>
      <c r="D438" s="205" t="s">
        <v>141</v>
      </c>
      <c r="E438" s="206" t="s">
        <v>619</v>
      </c>
      <c r="F438" s="207" t="s">
        <v>620</v>
      </c>
      <c r="G438" s="208" t="s">
        <v>144</v>
      </c>
      <c r="H438" s="209">
        <v>21.420000000000002</v>
      </c>
      <c r="I438" s="210"/>
      <c r="J438" s="211">
        <f>ROUND(I438*H438,2)</f>
        <v>0</v>
      </c>
      <c r="K438" s="207" t="s">
        <v>145</v>
      </c>
      <c r="L438" s="45"/>
      <c r="M438" s="212" t="s">
        <v>19</v>
      </c>
      <c r="N438" s="213" t="s">
        <v>43</v>
      </c>
      <c r="O438" s="85"/>
      <c r="P438" s="214">
        <f>O438*H438</f>
        <v>0</v>
      </c>
      <c r="Q438" s="214">
        <v>0</v>
      </c>
      <c r="R438" s="214">
        <f>Q438*H438</f>
        <v>0</v>
      </c>
      <c r="S438" s="214">
        <v>0</v>
      </c>
      <c r="T438" s="215">
        <f>S438*H438</f>
        <v>0</v>
      </c>
      <c r="U438" s="39"/>
      <c r="V438" s="39"/>
      <c r="W438" s="39"/>
      <c r="X438" s="39"/>
      <c r="Y438" s="39"/>
      <c r="Z438" s="39"/>
      <c r="AA438" s="39"/>
      <c r="AB438" s="39"/>
      <c r="AC438" s="39"/>
      <c r="AD438" s="39"/>
      <c r="AE438" s="39"/>
      <c r="AR438" s="216" t="s">
        <v>177</v>
      </c>
      <c r="AT438" s="216" t="s">
        <v>141</v>
      </c>
      <c r="AU438" s="216" t="s">
        <v>82</v>
      </c>
      <c r="AY438" s="18" t="s">
        <v>138</v>
      </c>
      <c r="BE438" s="217">
        <f>IF(N438="základní",J438,0)</f>
        <v>0</v>
      </c>
      <c r="BF438" s="217">
        <f>IF(N438="snížená",J438,0)</f>
        <v>0</v>
      </c>
      <c r="BG438" s="217">
        <f>IF(N438="zákl. přenesená",J438,0)</f>
        <v>0</v>
      </c>
      <c r="BH438" s="217">
        <f>IF(N438="sníž. přenesená",J438,0)</f>
        <v>0</v>
      </c>
      <c r="BI438" s="217">
        <f>IF(N438="nulová",J438,0)</f>
        <v>0</v>
      </c>
      <c r="BJ438" s="18" t="s">
        <v>80</v>
      </c>
      <c r="BK438" s="217">
        <f>ROUND(I438*H438,2)</f>
        <v>0</v>
      </c>
      <c r="BL438" s="18" t="s">
        <v>177</v>
      </c>
      <c r="BM438" s="216" t="s">
        <v>621</v>
      </c>
    </row>
    <row r="439" s="2" customFormat="1">
      <c r="A439" s="39"/>
      <c r="B439" s="40"/>
      <c r="C439" s="41"/>
      <c r="D439" s="218" t="s">
        <v>147</v>
      </c>
      <c r="E439" s="41"/>
      <c r="F439" s="219" t="s">
        <v>620</v>
      </c>
      <c r="G439" s="41"/>
      <c r="H439" s="41"/>
      <c r="I439" s="220"/>
      <c r="J439" s="41"/>
      <c r="K439" s="41"/>
      <c r="L439" s="45"/>
      <c r="M439" s="221"/>
      <c r="N439" s="222"/>
      <c r="O439" s="85"/>
      <c r="P439" s="85"/>
      <c r="Q439" s="85"/>
      <c r="R439" s="85"/>
      <c r="S439" s="85"/>
      <c r="T439" s="86"/>
      <c r="U439" s="39"/>
      <c r="V439" s="39"/>
      <c r="W439" s="39"/>
      <c r="X439" s="39"/>
      <c r="Y439" s="39"/>
      <c r="Z439" s="39"/>
      <c r="AA439" s="39"/>
      <c r="AB439" s="39"/>
      <c r="AC439" s="39"/>
      <c r="AD439" s="39"/>
      <c r="AE439" s="39"/>
      <c r="AT439" s="18" t="s">
        <v>147</v>
      </c>
      <c r="AU439" s="18" t="s">
        <v>82</v>
      </c>
    </row>
    <row r="440" s="2" customFormat="1" ht="16.5" customHeight="1">
      <c r="A440" s="39"/>
      <c r="B440" s="40"/>
      <c r="C440" s="205" t="s">
        <v>622</v>
      </c>
      <c r="D440" s="205" t="s">
        <v>141</v>
      </c>
      <c r="E440" s="206" t="s">
        <v>623</v>
      </c>
      <c r="F440" s="207" t="s">
        <v>624</v>
      </c>
      <c r="G440" s="208" t="s">
        <v>144</v>
      </c>
      <c r="H440" s="209">
        <v>21.420000000000002</v>
      </c>
      <c r="I440" s="210"/>
      <c r="J440" s="211">
        <f>ROUND(I440*H440,2)</f>
        <v>0</v>
      </c>
      <c r="K440" s="207" t="s">
        <v>145</v>
      </c>
      <c r="L440" s="45"/>
      <c r="M440" s="212" t="s">
        <v>19</v>
      </c>
      <c r="N440" s="213" t="s">
        <v>43</v>
      </c>
      <c r="O440" s="85"/>
      <c r="P440" s="214">
        <f>O440*H440</f>
        <v>0</v>
      </c>
      <c r="Q440" s="214">
        <v>0</v>
      </c>
      <c r="R440" s="214">
        <f>Q440*H440</f>
        <v>0</v>
      </c>
      <c r="S440" s="214">
        <v>0</v>
      </c>
      <c r="T440" s="215">
        <f>S440*H440</f>
        <v>0</v>
      </c>
      <c r="U440" s="39"/>
      <c r="V440" s="39"/>
      <c r="W440" s="39"/>
      <c r="X440" s="39"/>
      <c r="Y440" s="39"/>
      <c r="Z440" s="39"/>
      <c r="AA440" s="39"/>
      <c r="AB440" s="39"/>
      <c r="AC440" s="39"/>
      <c r="AD440" s="39"/>
      <c r="AE440" s="39"/>
      <c r="AR440" s="216" t="s">
        <v>177</v>
      </c>
      <c r="AT440" s="216" t="s">
        <v>141</v>
      </c>
      <c r="AU440" s="216" t="s">
        <v>82</v>
      </c>
      <c r="AY440" s="18" t="s">
        <v>138</v>
      </c>
      <c r="BE440" s="217">
        <f>IF(N440="základní",J440,0)</f>
        <v>0</v>
      </c>
      <c r="BF440" s="217">
        <f>IF(N440="snížená",J440,0)</f>
        <v>0</v>
      </c>
      <c r="BG440" s="217">
        <f>IF(N440="zákl. přenesená",J440,0)</f>
        <v>0</v>
      </c>
      <c r="BH440" s="217">
        <f>IF(N440="sníž. přenesená",J440,0)</f>
        <v>0</v>
      </c>
      <c r="BI440" s="217">
        <f>IF(N440="nulová",J440,0)</f>
        <v>0</v>
      </c>
      <c r="BJ440" s="18" t="s">
        <v>80</v>
      </c>
      <c r="BK440" s="217">
        <f>ROUND(I440*H440,2)</f>
        <v>0</v>
      </c>
      <c r="BL440" s="18" t="s">
        <v>177</v>
      </c>
      <c r="BM440" s="216" t="s">
        <v>625</v>
      </c>
    </row>
    <row r="441" s="2" customFormat="1">
      <c r="A441" s="39"/>
      <c r="B441" s="40"/>
      <c r="C441" s="41"/>
      <c r="D441" s="218" t="s">
        <v>147</v>
      </c>
      <c r="E441" s="41"/>
      <c r="F441" s="219" t="s">
        <v>624</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147</v>
      </c>
      <c r="AU441" s="18" t="s">
        <v>82</v>
      </c>
    </row>
    <row r="442" s="2" customFormat="1" ht="16.5" customHeight="1">
      <c r="A442" s="39"/>
      <c r="B442" s="40"/>
      <c r="C442" s="205" t="s">
        <v>398</v>
      </c>
      <c r="D442" s="205" t="s">
        <v>141</v>
      </c>
      <c r="E442" s="206" t="s">
        <v>626</v>
      </c>
      <c r="F442" s="207" t="s">
        <v>627</v>
      </c>
      <c r="G442" s="208" t="s">
        <v>144</v>
      </c>
      <c r="H442" s="209">
        <v>21.420000000000002</v>
      </c>
      <c r="I442" s="210"/>
      <c r="J442" s="211">
        <f>ROUND(I442*H442,2)</f>
        <v>0</v>
      </c>
      <c r="K442" s="207" t="s">
        <v>145</v>
      </c>
      <c r="L442" s="45"/>
      <c r="M442" s="212" t="s">
        <v>19</v>
      </c>
      <c r="N442" s="213" t="s">
        <v>43</v>
      </c>
      <c r="O442" s="85"/>
      <c r="P442" s="214">
        <f>O442*H442</f>
        <v>0</v>
      </c>
      <c r="Q442" s="214">
        <v>0</v>
      </c>
      <c r="R442" s="214">
        <f>Q442*H442</f>
        <v>0</v>
      </c>
      <c r="S442" s="214">
        <v>0</v>
      </c>
      <c r="T442" s="215">
        <f>S442*H442</f>
        <v>0</v>
      </c>
      <c r="U442" s="39"/>
      <c r="V442" s="39"/>
      <c r="W442" s="39"/>
      <c r="X442" s="39"/>
      <c r="Y442" s="39"/>
      <c r="Z442" s="39"/>
      <c r="AA442" s="39"/>
      <c r="AB442" s="39"/>
      <c r="AC442" s="39"/>
      <c r="AD442" s="39"/>
      <c r="AE442" s="39"/>
      <c r="AR442" s="216" t="s">
        <v>177</v>
      </c>
      <c r="AT442" s="216" t="s">
        <v>141</v>
      </c>
      <c r="AU442" s="216" t="s">
        <v>82</v>
      </c>
      <c r="AY442" s="18" t="s">
        <v>138</v>
      </c>
      <c r="BE442" s="217">
        <f>IF(N442="základní",J442,0)</f>
        <v>0</v>
      </c>
      <c r="BF442" s="217">
        <f>IF(N442="snížená",J442,0)</f>
        <v>0</v>
      </c>
      <c r="BG442" s="217">
        <f>IF(N442="zákl. přenesená",J442,0)</f>
        <v>0</v>
      </c>
      <c r="BH442" s="217">
        <f>IF(N442="sníž. přenesená",J442,0)</f>
        <v>0</v>
      </c>
      <c r="BI442" s="217">
        <f>IF(N442="nulová",J442,0)</f>
        <v>0</v>
      </c>
      <c r="BJ442" s="18" t="s">
        <v>80</v>
      </c>
      <c r="BK442" s="217">
        <f>ROUND(I442*H442,2)</f>
        <v>0</v>
      </c>
      <c r="BL442" s="18" t="s">
        <v>177</v>
      </c>
      <c r="BM442" s="216" t="s">
        <v>628</v>
      </c>
    </row>
    <row r="443" s="2" customFormat="1">
      <c r="A443" s="39"/>
      <c r="B443" s="40"/>
      <c r="C443" s="41"/>
      <c r="D443" s="218" t="s">
        <v>147</v>
      </c>
      <c r="E443" s="41"/>
      <c r="F443" s="219" t="s">
        <v>627</v>
      </c>
      <c r="G443" s="41"/>
      <c r="H443" s="41"/>
      <c r="I443" s="220"/>
      <c r="J443" s="41"/>
      <c r="K443" s="41"/>
      <c r="L443" s="45"/>
      <c r="M443" s="221"/>
      <c r="N443" s="222"/>
      <c r="O443" s="85"/>
      <c r="P443" s="85"/>
      <c r="Q443" s="85"/>
      <c r="R443" s="85"/>
      <c r="S443" s="85"/>
      <c r="T443" s="86"/>
      <c r="U443" s="39"/>
      <c r="V443" s="39"/>
      <c r="W443" s="39"/>
      <c r="X443" s="39"/>
      <c r="Y443" s="39"/>
      <c r="Z443" s="39"/>
      <c r="AA443" s="39"/>
      <c r="AB443" s="39"/>
      <c r="AC443" s="39"/>
      <c r="AD443" s="39"/>
      <c r="AE443" s="39"/>
      <c r="AT443" s="18" t="s">
        <v>147</v>
      </c>
      <c r="AU443" s="18" t="s">
        <v>82</v>
      </c>
    </row>
    <row r="444" s="2" customFormat="1" ht="24.15" customHeight="1">
      <c r="A444" s="39"/>
      <c r="B444" s="40"/>
      <c r="C444" s="205" t="s">
        <v>629</v>
      </c>
      <c r="D444" s="205" t="s">
        <v>141</v>
      </c>
      <c r="E444" s="206" t="s">
        <v>630</v>
      </c>
      <c r="F444" s="207" t="s">
        <v>631</v>
      </c>
      <c r="G444" s="208" t="s">
        <v>229</v>
      </c>
      <c r="H444" s="209">
        <v>28</v>
      </c>
      <c r="I444" s="210"/>
      <c r="J444" s="211">
        <f>ROUND(I444*H444,2)</f>
        <v>0</v>
      </c>
      <c r="K444" s="207" t="s">
        <v>145</v>
      </c>
      <c r="L444" s="45"/>
      <c r="M444" s="212" t="s">
        <v>19</v>
      </c>
      <c r="N444" s="213" t="s">
        <v>43</v>
      </c>
      <c r="O444" s="85"/>
      <c r="P444" s="214">
        <f>O444*H444</f>
        <v>0</v>
      </c>
      <c r="Q444" s="214">
        <v>0</v>
      </c>
      <c r="R444" s="214">
        <f>Q444*H444</f>
        <v>0</v>
      </c>
      <c r="S444" s="214">
        <v>0</v>
      </c>
      <c r="T444" s="215">
        <f>S444*H444</f>
        <v>0</v>
      </c>
      <c r="U444" s="39"/>
      <c r="V444" s="39"/>
      <c r="W444" s="39"/>
      <c r="X444" s="39"/>
      <c r="Y444" s="39"/>
      <c r="Z444" s="39"/>
      <c r="AA444" s="39"/>
      <c r="AB444" s="39"/>
      <c r="AC444" s="39"/>
      <c r="AD444" s="39"/>
      <c r="AE444" s="39"/>
      <c r="AR444" s="216" t="s">
        <v>177</v>
      </c>
      <c r="AT444" s="216" t="s">
        <v>141</v>
      </c>
      <c r="AU444" s="216" t="s">
        <v>82</v>
      </c>
      <c r="AY444" s="18" t="s">
        <v>138</v>
      </c>
      <c r="BE444" s="217">
        <f>IF(N444="základní",J444,0)</f>
        <v>0</v>
      </c>
      <c r="BF444" s="217">
        <f>IF(N444="snížená",J444,0)</f>
        <v>0</v>
      </c>
      <c r="BG444" s="217">
        <f>IF(N444="zákl. přenesená",J444,0)</f>
        <v>0</v>
      </c>
      <c r="BH444" s="217">
        <f>IF(N444="sníž. přenesená",J444,0)</f>
        <v>0</v>
      </c>
      <c r="BI444" s="217">
        <f>IF(N444="nulová",J444,0)</f>
        <v>0</v>
      </c>
      <c r="BJ444" s="18" t="s">
        <v>80</v>
      </c>
      <c r="BK444" s="217">
        <f>ROUND(I444*H444,2)</f>
        <v>0</v>
      </c>
      <c r="BL444" s="18" t="s">
        <v>177</v>
      </c>
      <c r="BM444" s="216" t="s">
        <v>632</v>
      </c>
    </row>
    <row r="445" s="2" customFormat="1">
      <c r="A445" s="39"/>
      <c r="B445" s="40"/>
      <c r="C445" s="41"/>
      <c r="D445" s="218" t="s">
        <v>147</v>
      </c>
      <c r="E445" s="41"/>
      <c r="F445" s="219" t="s">
        <v>631</v>
      </c>
      <c r="G445" s="41"/>
      <c r="H445" s="41"/>
      <c r="I445" s="220"/>
      <c r="J445" s="41"/>
      <c r="K445" s="41"/>
      <c r="L445" s="45"/>
      <c r="M445" s="221"/>
      <c r="N445" s="222"/>
      <c r="O445" s="85"/>
      <c r="P445" s="85"/>
      <c r="Q445" s="85"/>
      <c r="R445" s="85"/>
      <c r="S445" s="85"/>
      <c r="T445" s="86"/>
      <c r="U445" s="39"/>
      <c r="V445" s="39"/>
      <c r="W445" s="39"/>
      <c r="X445" s="39"/>
      <c r="Y445" s="39"/>
      <c r="Z445" s="39"/>
      <c r="AA445" s="39"/>
      <c r="AB445" s="39"/>
      <c r="AC445" s="39"/>
      <c r="AD445" s="39"/>
      <c r="AE445" s="39"/>
      <c r="AT445" s="18" t="s">
        <v>147</v>
      </c>
      <c r="AU445" s="18" t="s">
        <v>82</v>
      </c>
    </row>
    <row r="446" s="2" customFormat="1" ht="24.15" customHeight="1">
      <c r="A446" s="39"/>
      <c r="B446" s="40"/>
      <c r="C446" s="205" t="s">
        <v>402</v>
      </c>
      <c r="D446" s="205" t="s">
        <v>141</v>
      </c>
      <c r="E446" s="206" t="s">
        <v>633</v>
      </c>
      <c r="F446" s="207" t="s">
        <v>634</v>
      </c>
      <c r="G446" s="208" t="s">
        <v>229</v>
      </c>
      <c r="H446" s="209">
        <v>28</v>
      </c>
      <c r="I446" s="210"/>
      <c r="J446" s="211">
        <f>ROUND(I446*H446,2)</f>
        <v>0</v>
      </c>
      <c r="K446" s="207" t="s">
        <v>145</v>
      </c>
      <c r="L446" s="45"/>
      <c r="M446" s="212" t="s">
        <v>19</v>
      </c>
      <c r="N446" s="213" t="s">
        <v>43</v>
      </c>
      <c r="O446" s="85"/>
      <c r="P446" s="214">
        <f>O446*H446</f>
        <v>0</v>
      </c>
      <c r="Q446" s="214">
        <v>0</v>
      </c>
      <c r="R446" s="214">
        <f>Q446*H446</f>
        <v>0</v>
      </c>
      <c r="S446" s="214">
        <v>0</v>
      </c>
      <c r="T446" s="215">
        <f>S446*H446</f>
        <v>0</v>
      </c>
      <c r="U446" s="39"/>
      <c r="V446" s="39"/>
      <c r="W446" s="39"/>
      <c r="X446" s="39"/>
      <c r="Y446" s="39"/>
      <c r="Z446" s="39"/>
      <c r="AA446" s="39"/>
      <c r="AB446" s="39"/>
      <c r="AC446" s="39"/>
      <c r="AD446" s="39"/>
      <c r="AE446" s="39"/>
      <c r="AR446" s="216" t="s">
        <v>177</v>
      </c>
      <c r="AT446" s="216" t="s">
        <v>141</v>
      </c>
      <c r="AU446" s="216" t="s">
        <v>82</v>
      </c>
      <c r="AY446" s="18" t="s">
        <v>138</v>
      </c>
      <c r="BE446" s="217">
        <f>IF(N446="základní",J446,0)</f>
        <v>0</v>
      </c>
      <c r="BF446" s="217">
        <f>IF(N446="snížená",J446,0)</f>
        <v>0</v>
      </c>
      <c r="BG446" s="217">
        <f>IF(N446="zákl. přenesená",J446,0)</f>
        <v>0</v>
      </c>
      <c r="BH446" s="217">
        <f>IF(N446="sníž. přenesená",J446,0)</f>
        <v>0</v>
      </c>
      <c r="BI446" s="217">
        <f>IF(N446="nulová",J446,0)</f>
        <v>0</v>
      </c>
      <c r="BJ446" s="18" t="s">
        <v>80</v>
      </c>
      <c r="BK446" s="217">
        <f>ROUND(I446*H446,2)</f>
        <v>0</v>
      </c>
      <c r="BL446" s="18" t="s">
        <v>177</v>
      </c>
      <c r="BM446" s="216" t="s">
        <v>635</v>
      </c>
    </row>
    <row r="447" s="2" customFormat="1">
      <c r="A447" s="39"/>
      <c r="B447" s="40"/>
      <c r="C447" s="41"/>
      <c r="D447" s="218" t="s">
        <v>147</v>
      </c>
      <c r="E447" s="41"/>
      <c r="F447" s="219" t="s">
        <v>634</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147</v>
      </c>
      <c r="AU447" s="18" t="s">
        <v>82</v>
      </c>
    </row>
    <row r="448" s="2" customFormat="1" ht="16.5" customHeight="1">
      <c r="A448" s="39"/>
      <c r="B448" s="40"/>
      <c r="C448" s="205" t="s">
        <v>636</v>
      </c>
      <c r="D448" s="205" t="s">
        <v>141</v>
      </c>
      <c r="E448" s="206" t="s">
        <v>637</v>
      </c>
      <c r="F448" s="207" t="s">
        <v>638</v>
      </c>
      <c r="G448" s="208" t="s">
        <v>229</v>
      </c>
      <c r="H448" s="209">
        <v>28</v>
      </c>
      <c r="I448" s="210"/>
      <c r="J448" s="211">
        <f>ROUND(I448*H448,2)</f>
        <v>0</v>
      </c>
      <c r="K448" s="207" t="s">
        <v>145</v>
      </c>
      <c r="L448" s="45"/>
      <c r="M448" s="212" t="s">
        <v>19</v>
      </c>
      <c r="N448" s="213" t="s">
        <v>43</v>
      </c>
      <c r="O448" s="85"/>
      <c r="P448" s="214">
        <f>O448*H448</f>
        <v>0</v>
      </c>
      <c r="Q448" s="214">
        <v>0</v>
      </c>
      <c r="R448" s="214">
        <f>Q448*H448</f>
        <v>0</v>
      </c>
      <c r="S448" s="214">
        <v>0</v>
      </c>
      <c r="T448" s="215">
        <f>S448*H448</f>
        <v>0</v>
      </c>
      <c r="U448" s="39"/>
      <c r="V448" s="39"/>
      <c r="W448" s="39"/>
      <c r="X448" s="39"/>
      <c r="Y448" s="39"/>
      <c r="Z448" s="39"/>
      <c r="AA448" s="39"/>
      <c r="AB448" s="39"/>
      <c r="AC448" s="39"/>
      <c r="AD448" s="39"/>
      <c r="AE448" s="39"/>
      <c r="AR448" s="216" t="s">
        <v>177</v>
      </c>
      <c r="AT448" s="216" t="s">
        <v>141</v>
      </c>
      <c r="AU448" s="216" t="s">
        <v>82</v>
      </c>
      <c r="AY448" s="18" t="s">
        <v>138</v>
      </c>
      <c r="BE448" s="217">
        <f>IF(N448="základní",J448,0)</f>
        <v>0</v>
      </c>
      <c r="BF448" s="217">
        <f>IF(N448="snížená",J448,0)</f>
        <v>0</v>
      </c>
      <c r="BG448" s="217">
        <f>IF(N448="zákl. přenesená",J448,0)</f>
        <v>0</v>
      </c>
      <c r="BH448" s="217">
        <f>IF(N448="sníž. přenesená",J448,0)</f>
        <v>0</v>
      </c>
      <c r="BI448" s="217">
        <f>IF(N448="nulová",J448,0)</f>
        <v>0</v>
      </c>
      <c r="BJ448" s="18" t="s">
        <v>80</v>
      </c>
      <c r="BK448" s="217">
        <f>ROUND(I448*H448,2)</f>
        <v>0</v>
      </c>
      <c r="BL448" s="18" t="s">
        <v>177</v>
      </c>
      <c r="BM448" s="216" t="s">
        <v>639</v>
      </c>
    </row>
    <row r="449" s="2" customFormat="1">
      <c r="A449" s="39"/>
      <c r="B449" s="40"/>
      <c r="C449" s="41"/>
      <c r="D449" s="218" t="s">
        <v>147</v>
      </c>
      <c r="E449" s="41"/>
      <c r="F449" s="219" t="s">
        <v>638</v>
      </c>
      <c r="G449" s="41"/>
      <c r="H449" s="41"/>
      <c r="I449" s="220"/>
      <c r="J449" s="41"/>
      <c r="K449" s="41"/>
      <c r="L449" s="45"/>
      <c r="M449" s="221"/>
      <c r="N449" s="222"/>
      <c r="O449" s="85"/>
      <c r="P449" s="85"/>
      <c r="Q449" s="85"/>
      <c r="R449" s="85"/>
      <c r="S449" s="85"/>
      <c r="T449" s="86"/>
      <c r="U449" s="39"/>
      <c r="V449" s="39"/>
      <c r="W449" s="39"/>
      <c r="X449" s="39"/>
      <c r="Y449" s="39"/>
      <c r="Z449" s="39"/>
      <c r="AA449" s="39"/>
      <c r="AB449" s="39"/>
      <c r="AC449" s="39"/>
      <c r="AD449" s="39"/>
      <c r="AE449" s="39"/>
      <c r="AT449" s="18" t="s">
        <v>147</v>
      </c>
      <c r="AU449" s="18" t="s">
        <v>82</v>
      </c>
    </row>
    <row r="450" s="2" customFormat="1" ht="24.15" customHeight="1">
      <c r="A450" s="39"/>
      <c r="B450" s="40"/>
      <c r="C450" s="205" t="s">
        <v>408</v>
      </c>
      <c r="D450" s="205" t="s">
        <v>141</v>
      </c>
      <c r="E450" s="206" t="s">
        <v>640</v>
      </c>
      <c r="F450" s="207" t="s">
        <v>641</v>
      </c>
      <c r="G450" s="208" t="s">
        <v>229</v>
      </c>
      <c r="H450" s="209">
        <v>28</v>
      </c>
      <c r="I450" s="210"/>
      <c r="J450" s="211">
        <f>ROUND(I450*H450,2)</f>
        <v>0</v>
      </c>
      <c r="K450" s="207" t="s">
        <v>145</v>
      </c>
      <c r="L450" s="45"/>
      <c r="M450" s="212" t="s">
        <v>19</v>
      </c>
      <c r="N450" s="213" t="s">
        <v>43</v>
      </c>
      <c r="O450" s="85"/>
      <c r="P450" s="214">
        <f>O450*H450</f>
        <v>0</v>
      </c>
      <c r="Q450" s="214">
        <v>0</v>
      </c>
      <c r="R450" s="214">
        <f>Q450*H450</f>
        <v>0</v>
      </c>
      <c r="S450" s="214">
        <v>0</v>
      </c>
      <c r="T450" s="215">
        <f>S450*H450</f>
        <v>0</v>
      </c>
      <c r="U450" s="39"/>
      <c r="V450" s="39"/>
      <c r="W450" s="39"/>
      <c r="X450" s="39"/>
      <c r="Y450" s="39"/>
      <c r="Z450" s="39"/>
      <c r="AA450" s="39"/>
      <c r="AB450" s="39"/>
      <c r="AC450" s="39"/>
      <c r="AD450" s="39"/>
      <c r="AE450" s="39"/>
      <c r="AR450" s="216" t="s">
        <v>177</v>
      </c>
      <c r="AT450" s="216" t="s">
        <v>141</v>
      </c>
      <c r="AU450" s="216" t="s">
        <v>82</v>
      </c>
      <c r="AY450" s="18" t="s">
        <v>138</v>
      </c>
      <c r="BE450" s="217">
        <f>IF(N450="základní",J450,0)</f>
        <v>0</v>
      </c>
      <c r="BF450" s="217">
        <f>IF(N450="snížená",J450,0)</f>
        <v>0</v>
      </c>
      <c r="BG450" s="217">
        <f>IF(N450="zákl. přenesená",J450,0)</f>
        <v>0</v>
      </c>
      <c r="BH450" s="217">
        <f>IF(N450="sníž. přenesená",J450,0)</f>
        <v>0</v>
      </c>
      <c r="BI450" s="217">
        <f>IF(N450="nulová",J450,0)</f>
        <v>0</v>
      </c>
      <c r="BJ450" s="18" t="s">
        <v>80</v>
      </c>
      <c r="BK450" s="217">
        <f>ROUND(I450*H450,2)</f>
        <v>0</v>
      </c>
      <c r="BL450" s="18" t="s">
        <v>177</v>
      </c>
      <c r="BM450" s="216" t="s">
        <v>642</v>
      </c>
    </row>
    <row r="451" s="2" customFormat="1">
      <c r="A451" s="39"/>
      <c r="B451" s="40"/>
      <c r="C451" s="41"/>
      <c r="D451" s="218" t="s">
        <v>147</v>
      </c>
      <c r="E451" s="41"/>
      <c r="F451" s="219" t="s">
        <v>641</v>
      </c>
      <c r="G451" s="41"/>
      <c r="H451" s="41"/>
      <c r="I451" s="220"/>
      <c r="J451" s="41"/>
      <c r="K451" s="41"/>
      <c r="L451" s="45"/>
      <c r="M451" s="221"/>
      <c r="N451" s="222"/>
      <c r="O451" s="85"/>
      <c r="P451" s="85"/>
      <c r="Q451" s="85"/>
      <c r="R451" s="85"/>
      <c r="S451" s="85"/>
      <c r="T451" s="86"/>
      <c r="U451" s="39"/>
      <c r="V451" s="39"/>
      <c r="W451" s="39"/>
      <c r="X451" s="39"/>
      <c r="Y451" s="39"/>
      <c r="Z451" s="39"/>
      <c r="AA451" s="39"/>
      <c r="AB451" s="39"/>
      <c r="AC451" s="39"/>
      <c r="AD451" s="39"/>
      <c r="AE451" s="39"/>
      <c r="AT451" s="18" t="s">
        <v>147</v>
      </c>
      <c r="AU451" s="18" t="s">
        <v>82</v>
      </c>
    </row>
    <row r="452" s="2" customFormat="1" ht="16.5" customHeight="1">
      <c r="A452" s="39"/>
      <c r="B452" s="40"/>
      <c r="C452" s="205" t="s">
        <v>643</v>
      </c>
      <c r="D452" s="205" t="s">
        <v>141</v>
      </c>
      <c r="E452" s="206" t="s">
        <v>644</v>
      </c>
      <c r="F452" s="207" t="s">
        <v>645</v>
      </c>
      <c r="G452" s="208" t="s">
        <v>229</v>
      </c>
      <c r="H452" s="209">
        <v>28</v>
      </c>
      <c r="I452" s="210"/>
      <c r="J452" s="211">
        <f>ROUND(I452*H452,2)</f>
        <v>0</v>
      </c>
      <c r="K452" s="207" t="s">
        <v>145</v>
      </c>
      <c r="L452" s="45"/>
      <c r="M452" s="212" t="s">
        <v>19</v>
      </c>
      <c r="N452" s="213" t="s">
        <v>43</v>
      </c>
      <c r="O452" s="85"/>
      <c r="P452" s="214">
        <f>O452*H452</f>
        <v>0</v>
      </c>
      <c r="Q452" s="214">
        <v>0</v>
      </c>
      <c r="R452" s="214">
        <f>Q452*H452</f>
        <v>0</v>
      </c>
      <c r="S452" s="214">
        <v>0</v>
      </c>
      <c r="T452" s="215">
        <f>S452*H452</f>
        <v>0</v>
      </c>
      <c r="U452" s="39"/>
      <c r="V452" s="39"/>
      <c r="W452" s="39"/>
      <c r="X452" s="39"/>
      <c r="Y452" s="39"/>
      <c r="Z452" s="39"/>
      <c r="AA452" s="39"/>
      <c r="AB452" s="39"/>
      <c r="AC452" s="39"/>
      <c r="AD452" s="39"/>
      <c r="AE452" s="39"/>
      <c r="AR452" s="216" t="s">
        <v>177</v>
      </c>
      <c r="AT452" s="216" t="s">
        <v>141</v>
      </c>
      <c r="AU452" s="216" t="s">
        <v>82</v>
      </c>
      <c r="AY452" s="18" t="s">
        <v>138</v>
      </c>
      <c r="BE452" s="217">
        <f>IF(N452="základní",J452,0)</f>
        <v>0</v>
      </c>
      <c r="BF452" s="217">
        <f>IF(N452="snížená",J452,0)</f>
        <v>0</v>
      </c>
      <c r="BG452" s="217">
        <f>IF(N452="zákl. přenesená",J452,0)</f>
        <v>0</v>
      </c>
      <c r="BH452" s="217">
        <f>IF(N452="sníž. přenesená",J452,0)</f>
        <v>0</v>
      </c>
      <c r="BI452" s="217">
        <f>IF(N452="nulová",J452,0)</f>
        <v>0</v>
      </c>
      <c r="BJ452" s="18" t="s">
        <v>80</v>
      </c>
      <c r="BK452" s="217">
        <f>ROUND(I452*H452,2)</f>
        <v>0</v>
      </c>
      <c r="BL452" s="18" t="s">
        <v>177</v>
      </c>
      <c r="BM452" s="216" t="s">
        <v>646</v>
      </c>
    </row>
    <row r="453" s="2" customFormat="1">
      <c r="A453" s="39"/>
      <c r="B453" s="40"/>
      <c r="C453" s="41"/>
      <c r="D453" s="218" t="s">
        <v>147</v>
      </c>
      <c r="E453" s="41"/>
      <c r="F453" s="219" t="s">
        <v>645</v>
      </c>
      <c r="G453" s="41"/>
      <c r="H453" s="41"/>
      <c r="I453" s="220"/>
      <c r="J453" s="41"/>
      <c r="K453" s="41"/>
      <c r="L453" s="45"/>
      <c r="M453" s="221"/>
      <c r="N453" s="222"/>
      <c r="O453" s="85"/>
      <c r="P453" s="85"/>
      <c r="Q453" s="85"/>
      <c r="R453" s="85"/>
      <c r="S453" s="85"/>
      <c r="T453" s="86"/>
      <c r="U453" s="39"/>
      <c r="V453" s="39"/>
      <c r="W453" s="39"/>
      <c r="X453" s="39"/>
      <c r="Y453" s="39"/>
      <c r="Z453" s="39"/>
      <c r="AA453" s="39"/>
      <c r="AB453" s="39"/>
      <c r="AC453" s="39"/>
      <c r="AD453" s="39"/>
      <c r="AE453" s="39"/>
      <c r="AT453" s="18" t="s">
        <v>147</v>
      </c>
      <c r="AU453" s="18" t="s">
        <v>82</v>
      </c>
    </row>
    <row r="454" s="2" customFormat="1" ht="21.75" customHeight="1">
      <c r="A454" s="39"/>
      <c r="B454" s="40"/>
      <c r="C454" s="205" t="s">
        <v>411</v>
      </c>
      <c r="D454" s="205" t="s">
        <v>141</v>
      </c>
      <c r="E454" s="206" t="s">
        <v>647</v>
      </c>
      <c r="F454" s="207" t="s">
        <v>648</v>
      </c>
      <c r="G454" s="208" t="s">
        <v>229</v>
      </c>
      <c r="H454" s="209">
        <v>28</v>
      </c>
      <c r="I454" s="210"/>
      <c r="J454" s="211">
        <f>ROUND(I454*H454,2)</f>
        <v>0</v>
      </c>
      <c r="K454" s="207" t="s">
        <v>145</v>
      </c>
      <c r="L454" s="45"/>
      <c r="M454" s="212" t="s">
        <v>19</v>
      </c>
      <c r="N454" s="213" t="s">
        <v>43</v>
      </c>
      <c r="O454" s="85"/>
      <c r="P454" s="214">
        <f>O454*H454</f>
        <v>0</v>
      </c>
      <c r="Q454" s="214">
        <v>0</v>
      </c>
      <c r="R454" s="214">
        <f>Q454*H454</f>
        <v>0</v>
      </c>
      <c r="S454" s="214">
        <v>0</v>
      </c>
      <c r="T454" s="215">
        <f>S454*H454</f>
        <v>0</v>
      </c>
      <c r="U454" s="39"/>
      <c r="V454" s="39"/>
      <c r="W454" s="39"/>
      <c r="X454" s="39"/>
      <c r="Y454" s="39"/>
      <c r="Z454" s="39"/>
      <c r="AA454" s="39"/>
      <c r="AB454" s="39"/>
      <c r="AC454" s="39"/>
      <c r="AD454" s="39"/>
      <c r="AE454" s="39"/>
      <c r="AR454" s="216" t="s">
        <v>177</v>
      </c>
      <c r="AT454" s="216" t="s">
        <v>141</v>
      </c>
      <c r="AU454" s="216" t="s">
        <v>82</v>
      </c>
      <c r="AY454" s="18" t="s">
        <v>138</v>
      </c>
      <c r="BE454" s="217">
        <f>IF(N454="základní",J454,0)</f>
        <v>0</v>
      </c>
      <c r="BF454" s="217">
        <f>IF(N454="snížená",J454,0)</f>
        <v>0</v>
      </c>
      <c r="BG454" s="217">
        <f>IF(N454="zákl. přenesená",J454,0)</f>
        <v>0</v>
      </c>
      <c r="BH454" s="217">
        <f>IF(N454="sníž. přenesená",J454,0)</f>
        <v>0</v>
      </c>
      <c r="BI454" s="217">
        <f>IF(N454="nulová",J454,0)</f>
        <v>0</v>
      </c>
      <c r="BJ454" s="18" t="s">
        <v>80</v>
      </c>
      <c r="BK454" s="217">
        <f>ROUND(I454*H454,2)</f>
        <v>0</v>
      </c>
      <c r="BL454" s="18" t="s">
        <v>177</v>
      </c>
      <c r="BM454" s="216" t="s">
        <v>649</v>
      </c>
    </row>
    <row r="455" s="2" customFormat="1">
      <c r="A455" s="39"/>
      <c r="B455" s="40"/>
      <c r="C455" s="41"/>
      <c r="D455" s="218" t="s">
        <v>147</v>
      </c>
      <c r="E455" s="41"/>
      <c r="F455" s="219" t="s">
        <v>648</v>
      </c>
      <c r="G455" s="41"/>
      <c r="H455" s="41"/>
      <c r="I455" s="220"/>
      <c r="J455" s="41"/>
      <c r="K455" s="41"/>
      <c r="L455" s="45"/>
      <c r="M455" s="221"/>
      <c r="N455" s="222"/>
      <c r="O455" s="85"/>
      <c r="P455" s="85"/>
      <c r="Q455" s="85"/>
      <c r="R455" s="85"/>
      <c r="S455" s="85"/>
      <c r="T455" s="86"/>
      <c r="U455" s="39"/>
      <c r="V455" s="39"/>
      <c r="W455" s="39"/>
      <c r="X455" s="39"/>
      <c r="Y455" s="39"/>
      <c r="Z455" s="39"/>
      <c r="AA455" s="39"/>
      <c r="AB455" s="39"/>
      <c r="AC455" s="39"/>
      <c r="AD455" s="39"/>
      <c r="AE455" s="39"/>
      <c r="AT455" s="18" t="s">
        <v>147</v>
      </c>
      <c r="AU455" s="18" t="s">
        <v>82</v>
      </c>
    </row>
    <row r="456" s="12" customFormat="1" ht="22.8" customHeight="1">
      <c r="A456" s="12"/>
      <c r="B456" s="189"/>
      <c r="C456" s="190"/>
      <c r="D456" s="191" t="s">
        <v>71</v>
      </c>
      <c r="E456" s="203" t="s">
        <v>650</v>
      </c>
      <c r="F456" s="203" t="s">
        <v>651</v>
      </c>
      <c r="G456" s="190"/>
      <c r="H456" s="190"/>
      <c r="I456" s="193"/>
      <c r="J456" s="204">
        <f>BK456</f>
        <v>0</v>
      </c>
      <c r="K456" s="190"/>
      <c r="L456" s="195"/>
      <c r="M456" s="196"/>
      <c r="N456" s="197"/>
      <c r="O456" s="197"/>
      <c r="P456" s="198">
        <f>SUM(P457:P489)</f>
        <v>0</v>
      </c>
      <c r="Q456" s="197"/>
      <c r="R456" s="198">
        <f>SUM(R457:R489)</f>
        <v>0</v>
      </c>
      <c r="S456" s="197"/>
      <c r="T456" s="199">
        <f>SUM(T457:T489)</f>
        <v>0</v>
      </c>
      <c r="U456" s="12"/>
      <c r="V456" s="12"/>
      <c r="W456" s="12"/>
      <c r="X456" s="12"/>
      <c r="Y456" s="12"/>
      <c r="Z456" s="12"/>
      <c r="AA456" s="12"/>
      <c r="AB456" s="12"/>
      <c r="AC456" s="12"/>
      <c r="AD456" s="12"/>
      <c r="AE456" s="12"/>
      <c r="AR456" s="200" t="s">
        <v>82</v>
      </c>
      <c r="AT456" s="201" t="s">
        <v>71</v>
      </c>
      <c r="AU456" s="201" t="s">
        <v>80</v>
      </c>
      <c r="AY456" s="200" t="s">
        <v>138</v>
      </c>
      <c r="BK456" s="202">
        <f>SUM(BK457:BK489)</f>
        <v>0</v>
      </c>
    </row>
    <row r="457" s="2" customFormat="1" ht="16.5" customHeight="1">
      <c r="A457" s="39"/>
      <c r="B457" s="40"/>
      <c r="C457" s="205" t="s">
        <v>652</v>
      </c>
      <c r="D457" s="205" t="s">
        <v>141</v>
      </c>
      <c r="E457" s="206" t="s">
        <v>653</v>
      </c>
      <c r="F457" s="207" t="s">
        <v>654</v>
      </c>
      <c r="G457" s="208" t="s">
        <v>144</v>
      </c>
      <c r="H457" s="209">
        <v>255.32300000000001</v>
      </c>
      <c r="I457" s="210"/>
      <c r="J457" s="211">
        <f>ROUND(I457*H457,2)</f>
        <v>0</v>
      </c>
      <c r="K457" s="207" t="s">
        <v>145</v>
      </c>
      <c r="L457" s="45"/>
      <c r="M457" s="212" t="s">
        <v>19</v>
      </c>
      <c r="N457" s="213" t="s">
        <v>43</v>
      </c>
      <c r="O457" s="85"/>
      <c r="P457" s="214">
        <f>O457*H457</f>
        <v>0</v>
      </c>
      <c r="Q457" s="214">
        <v>0</v>
      </c>
      <c r="R457" s="214">
        <f>Q457*H457</f>
        <v>0</v>
      </c>
      <c r="S457" s="214">
        <v>0</v>
      </c>
      <c r="T457" s="215">
        <f>S457*H457</f>
        <v>0</v>
      </c>
      <c r="U457" s="39"/>
      <c r="V457" s="39"/>
      <c r="W457" s="39"/>
      <c r="X457" s="39"/>
      <c r="Y457" s="39"/>
      <c r="Z457" s="39"/>
      <c r="AA457" s="39"/>
      <c r="AB457" s="39"/>
      <c r="AC457" s="39"/>
      <c r="AD457" s="39"/>
      <c r="AE457" s="39"/>
      <c r="AR457" s="216" t="s">
        <v>177</v>
      </c>
      <c r="AT457" s="216" t="s">
        <v>141</v>
      </c>
      <c r="AU457" s="216" t="s">
        <v>82</v>
      </c>
      <c r="AY457" s="18" t="s">
        <v>138</v>
      </c>
      <c r="BE457" s="217">
        <f>IF(N457="základní",J457,0)</f>
        <v>0</v>
      </c>
      <c r="BF457" s="217">
        <f>IF(N457="snížená",J457,0)</f>
        <v>0</v>
      </c>
      <c r="BG457" s="217">
        <f>IF(N457="zákl. přenesená",J457,0)</f>
        <v>0</v>
      </c>
      <c r="BH457" s="217">
        <f>IF(N457="sníž. přenesená",J457,0)</f>
        <v>0</v>
      </c>
      <c r="BI457" s="217">
        <f>IF(N457="nulová",J457,0)</f>
        <v>0</v>
      </c>
      <c r="BJ457" s="18" t="s">
        <v>80</v>
      </c>
      <c r="BK457" s="217">
        <f>ROUND(I457*H457,2)</f>
        <v>0</v>
      </c>
      <c r="BL457" s="18" t="s">
        <v>177</v>
      </c>
      <c r="BM457" s="216" t="s">
        <v>655</v>
      </c>
    </row>
    <row r="458" s="2" customFormat="1">
      <c r="A458" s="39"/>
      <c r="B458" s="40"/>
      <c r="C458" s="41"/>
      <c r="D458" s="218" t="s">
        <v>147</v>
      </c>
      <c r="E458" s="41"/>
      <c r="F458" s="219" t="s">
        <v>654</v>
      </c>
      <c r="G458" s="41"/>
      <c r="H458" s="41"/>
      <c r="I458" s="220"/>
      <c r="J458" s="41"/>
      <c r="K458" s="41"/>
      <c r="L458" s="45"/>
      <c r="M458" s="221"/>
      <c r="N458" s="222"/>
      <c r="O458" s="85"/>
      <c r="P458" s="85"/>
      <c r="Q458" s="85"/>
      <c r="R458" s="85"/>
      <c r="S458" s="85"/>
      <c r="T458" s="86"/>
      <c r="U458" s="39"/>
      <c r="V458" s="39"/>
      <c r="W458" s="39"/>
      <c r="X458" s="39"/>
      <c r="Y458" s="39"/>
      <c r="Z458" s="39"/>
      <c r="AA458" s="39"/>
      <c r="AB458" s="39"/>
      <c r="AC458" s="39"/>
      <c r="AD458" s="39"/>
      <c r="AE458" s="39"/>
      <c r="AT458" s="18" t="s">
        <v>147</v>
      </c>
      <c r="AU458" s="18" t="s">
        <v>82</v>
      </c>
    </row>
    <row r="459" s="2" customFormat="1" ht="16.5" customHeight="1">
      <c r="A459" s="39"/>
      <c r="B459" s="40"/>
      <c r="C459" s="205" t="s">
        <v>417</v>
      </c>
      <c r="D459" s="205" t="s">
        <v>141</v>
      </c>
      <c r="E459" s="206" t="s">
        <v>656</v>
      </c>
      <c r="F459" s="207" t="s">
        <v>657</v>
      </c>
      <c r="G459" s="208" t="s">
        <v>144</v>
      </c>
      <c r="H459" s="209">
        <v>255.32300000000001</v>
      </c>
      <c r="I459" s="210"/>
      <c r="J459" s="211">
        <f>ROUND(I459*H459,2)</f>
        <v>0</v>
      </c>
      <c r="K459" s="207" t="s">
        <v>145</v>
      </c>
      <c r="L459" s="45"/>
      <c r="M459" s="212" t="s">
        <v>19</v>
      </c>
      <c r="N459" s="213" t="s">
        <v>43</v>
      </c>
      <c r="O459" s="85"/>
      <c r="P459" s="214">
        <f>O459*H459</f>
        <v>0</v>
      </c>
      <c r="Q459" s="214">
        <v>0</v>
      </c>
      <c r="R459" s="214">
        <f>Q459*H459</f>
        <v>0</v>
      </c>
      <c r="S459" s="214">
        <v>0</v>
      </c>
      <c r="T459" s="215">
        <f>S459*H459</f>
        <v>0</v>
      </c>
      <c r="U459" s="39"/>
      <c r="V459" s="39"/>
      <c r="W459" s="39"/>
      <c r="X459" s="39"/>
      <c r="Y459" s="39"/>
      <c r="Z459" s="39"/>
      <c r="AA459" s="39"/>
      <c r="AB459" s="39"/>
      <c r="AC459" s="39"/>
      <c r="AD459" s="39"/>
      <c r="AE459" s="39"/>
      <c r="AR459" s="216" t="s">
        <v>177</v>
      </c>
      <c r="AT459" s="216" t="s">
        <v>141</v>
      </c>
      <c r="AU459" s="216" t="s">
        <v>82</v>
      </c>
      <c r="AY459" s="18" t="s">
        <v>138</v>
      </c>
      <c r="BE459" s="217">
        <f>IF(N459="základní",J459,0)</f>
        <v>0</v>
      </c>
      <c r="BF459" s="217">
        <f>IF(N459="snížená",J459,0)</f>
        <v>0</v>
      </c>
      <c r="BG459" s="217">
        <f>IF(N459="zákl. přenesená",J459,0)</f>
        <v>0</v>
      </c>
      <c r="BH459" s="217">
        <f>IF(N459="sníž. přenesená",J459,0)</f>
        <v>0</v>
      </c>
      <c r="BI459" s="217">
        <f>IF(N459="nulová",J459,0)</f>
        <v>0</v>
      </c>
      <c r="BJ459" s="18" t="s">
        <v>80</v>
      </c>
      <c r="BK459" s="217">
        <f>ROUND(I459*H459,2)</f>
        <v>0</v>
      </c>
      <c r="BL459" s="18" t="s">
        <v>177</v>
      </c>
      <c r="BM459" s="216" t="s">
        <v>658</v>
      </c>
    </row>
    <row r="460" s="2" customFormat="1">
      <c r="A460" s="39"/>
      <c r="B460" s="40"/>
      <c r="C460" s="41"/>
      <c r="D460" s="218" t="s">
        <v>147</v>
      </c>
      <c r="E460" s="41"/>
      <c r="F460" s="219" t="s">
        <v>657</v>
      </c>
      <c r="G460" s="41"/>
      <c r="H460" s="41"/>
      <c r="I460" s="220"/>
      <c r="J460" s="41"/>
      <c r="K460" s="41"/>
      <c r="L460" s="45"/>
      <c r="M460" s="221"/>
      <c r="N460" s="222"/>
      <c r="O460" s="85"/>
      <c r="P460" s="85"/>
      <c r="Q460" s="85"/>
      <c r="R460" s="85"/>
      <c r="S460" s="85"/>
      <c r="T460" s="86"/>
      <c r="U460" s="39"/>
      <c r="V460" s="39"/>
      <c r="W460" s="39"/>
      <c r="X460" s="39"/>
      <c r="Y460" s="39"/>
      <c r="Z460" s="39"/>
      <c r="AA460" s="39"/>
      <c r="AB460" s="39"/>
      <c r="AC460" s="39"/>
      <c r="AD460" s="39"/>
      <c r="AE460" s="39"/>
      <c r="AT460" s="18" t="s">
        <v>147</v>
      </c>
      <c r="AU460" s="18" t="s">
        <v>82</v>
      </c>
    </row>
    <row r="461" s="2" customFormat="1" ht="16.5" customHeight="1">
      <c r="A461" s="39"/>
      <c r="B461" s="40"/>
      <c r="C461" s="205" t="s">
        <v>659</v>
      </c>
      <c r="D461" s="205" t="s">
        <v>141</v>
      </c>
      <c r="E461" s="206" t="s">
        <v>660</v>
      </c>
      <c r="F461" s="207" t="s">
        <v>661</v>
      </c>
      <c r="G461" s="208" t="s">
        <v>144</v>
      </c>
      <c r="H461" s="209">
        <v>255.32300000000001</v>
      </c>
      <c r="I461" s="210"/>
      <c r="J461" s="211">
        <f>ROUND(I461*H461,2)</f>
        <v>0</v>
      </c>
      <c r="K461" s="207" t="s">
        <v>145</v>
      </c>
      <c r="L461" s="45"/>
      <c r="M461" s="212" t="s">
        <v>19</v>
      </c>
      <c r="N461" s="213" t="s">
        <v>43</v>
      </c>
      <c r="O461" s="85"/>
      <c r="P461" s="214">
        <f>O461*H461</f>
        <v>0</v>
      </c>
      <c r="Q461" s="214">
        <v>0</v>
      </c>
      <c r="R461" s="214">
        <f>Q461*H461</f>
        <v>0</v>
      </c>
      <c r="S461" s="214">
        <v>0</v>
      </c>
      <c r="T461" s="215">
        <f>S461*H461</f>
        <v>0</v>
      </c>
      <c r="U461" s="39"/>
      <c r="V461" s="39"/>
      <c r="W461" s="39"/>
      <c r="X461" s="39"/>
      <c r="Y461" s="39"/>
      <c r="Z461" s="39"/>
      <c r="AA461" s="39"/>
      <c r="AB461" s="39"/>
      <c r="AC461" s="39"/>
      <c r="AD461" s="39"/>
      <c r="AE461" s="39"/>
      <c r="AR461" s="216" t="s">
        <v>177</v>
      </c>
      <c r="AT461" s="216" t="s">
        <v>141</v>
      </c>
      <c r="AU461" s="216" t="s">
        <v>82</v>
      </c>
      <c r="AY461" s="18" t="s">
        <v>138</v>
      </c>
      <c r="BE461" s="217">
        <f>IF(N461="základní",J461,0)</f>
        <v>0</v>
      </c>
      <c r="BF461" s="217">
        <f>IF(N461="snížená",J461,0)</f>
        <v>0</v>
      </c>
      <c r="BG461" s="217">
        <f>IF(N461="zákl. přenesená",J461,0)</f>
        <v>0</v>
      </c>
      <c r="BH461" s="217">
        <f>IF(N461="sníž. přenesená",J461,0)</f>
        <v>0</v>
      </c>
      <c r="BI461" s="217">
        <f>IF(N461="nulová",J461,0)</f>
        <v>0</v>
      </c>
      <c r="BJ461" s="18" t="s">
        <v>80</v>
      </c>
      <c r="BK461" s="217">
        <f>ROUND(I461*H461,2)</f>
        <v>0</v>
      </c>
      <c r="BL461" s="18" t="s">
        <v>177</v>
      </c>
      <c r="BM461" s="216" t="s">
        <v>662</v>
      </c>
    </row>
    <row r="462" s="2" customFormat="1">
      <c r="A462" s="39"/>
      <c r="B462" s="40"/>
      <c r="C462" s="41"/>
      <c r="D462" s="218" t="s">
        <v>147</v>
      </c>
      <c r="E462" s="41"/>
      <c r="F462" s="219" t="s">
        <v>661</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147</v>
      </c>
      <c r="AU462" s="18" t="s">
        <v>82</v>
      </c>
    </row>
    <row r="463" s="2" customFormat="1">
      <c r="A463" s="39"/>
      <c r="B463" s="40"/>
      <c r="C463" s="41"/>
      <c r="D463" s="218" t="s">
        <v>157</v>
      </c>
      <c r="E463" s="41"/>
      <c r="F463" s="245" t="s">
        <v>663</v>
      </c>
      <c r="G463" s="41"/>
      <c r="H463" s="41"/>
      <c r="I463" s="220"/>
      <c r="J463" s="41"/>
      <c r="K463" s="41"/>
      <c r="L463" s="45"/>
      <c r="M463" s="221"/>
      <c r="N463" s="222"/>
      <c r="O463" s="85"/>
      <c r="P463" s="85"/>
      <c r="Q463" s="85"/>
      <c r="R463" s="85"/>
      <c r="S463" s="85"/>
      <c r="T463" s="86"/>
      <c r="U463" s="39"/>
      <c r="V463" s="39"/>
      <c r="W463" s="39"/>
      <c r="X463" s="39"/>
      <c r="Y463" s="39"/>
      <c r="Z463" s="39"/>
      <c r="AA463" s="39"/>
      <c r="AB463" s="39"/>
      <c r="AC463" s="39"/>
      <c r="AD463" s="39"/>
      <c r="AE463" s="39"/>
      <c r="AT463" s="18" t="s">
        <v>157</v>
      </c>
      <c r="AU463" s="18" t="s">
        <v>82</v>
      </c>
    </row>
    <row r="464" s="2" customFormat="1" ht="16.5" customHeight="1">
      <c r="A464" s="39"/>
      <c r="B464" s="40"/>
      <c r="C464" s="205" t="s">
        <v>422</v>
      </c>
      <c r="D464" s="205" t="s">
        <v>141</v>
      </c>
      <c r="E464" s="206" t="s">
        <v>664</v>
      </c>
      <c r="F464" s="207" t="s">
        <v>665</v>
      </c>
      <c r="G464" s="208" t="s">
        <v>144</v>
      </c>
      <c r="H464" s="209">
        <v>89.269999999999996</v>
      </c>
      <c r="I464" s="210"/>
      <c r="J464" s="211">
        <f>ROUND(I464*H464,2)</f>
        <v>0</v>
      </c>
      <c r="K464" s="207" t="s">
        <v>145</v>
      </c>
      <c r="L464" s="45"/>
      <c r="M464" s="212" t="s">
        <v>19</v>
      </c>
      <c r="N464" s="213" t="s">
        <v>43</v>
      </c>
      <c r="O464" s="85"/>
      <c r="P464" s="214">
        <f>O464*H464</f>
        <v>0</v>
      </c>
      <c r="Q464" s="214">
        <v>0</v>
      </c>
      <c r="R464" s="214">
        <f>Q464*H464</f>
        <v>0</v>
      </c>
      <c r="S464" s="214">
        <v>0</v>
      </c>
      <c r="T464" s="215">
        <f>S464*H464</f>
        <v>0</v>
      </c>
      <c r="U464" s="39"/>
      <c r="V464" s="39"/>
      <c r="W464" s="39"/>
      <c r="X464" s="39"/>
      <c r="Y464" s="39"/>
      <c r="Z464" s="39"/>
      <c r="AA464" s="39"/>
      <c r="AB464" s="39"/>
      <c r="AC464" s="39"/>
      <c r="AD464" s="39"/>
      <c r="AE464" s="39"/>
      <c r="AR464" s="216" t="s">
        <v>177</v>
      </c>
      <c r="AT464" s="216" t="s">
        <v>141</v>
      </c>
      <c r="AU464" s="216" t="s">
        <v>82</v>
      </c>
      <c r="AY464" s="18" t="s">
        <v>138</v>
      </c>
      <c r="BE464" s="217">
        <f>IF(N464="základní",J464,0)</f>
        <v>0</v>
      </c>
      <c r="BF464" s="217">
        <f>IF(N464="snížená",J464,0)</f>
        <v>0</v>
      </c>
      <c r="BG464" s="217">
        <f>IF(N464="zákl. přenesená",J464,0)</f>
        <v>0</v>
      </c>
      <c r="BH464" s="217">
        <f>IF(N464="sníž. přenesená",J464,0)</f>
        <v>0</v>
      </c>
      <c r="BI464" s="217">
        <f>IF(N464="nulová",J464,0)</f>
        <v>0</v>
      </c>
      <c r="BJ464" s="18" t="s">
        <v>80</v>
      </c>
      <c r="BK464" s="217">
        <f>ROUND(I464*H464,2)</f>
        <v>0</v>
      </c>
      <c r="BL464" s="18" t="s">
        <v>177</v>
      </c>
      <c r="BM464" s="216" t="s">
        <v>666</v>
      </c>
    </row>
    <row r="465" s="2" customFormat="1">
      <c r="A465" s="39"/>
      <c r="B465" s="40"/>
      <c r="C465" s="41"/>
      <c r="D465" s="218" t="s">
        <v>147</v>
      </c>
      <c r="E465" s="41"/>
      <c r="F465" s="219" t="s">
        <v>665</v>
      </c>
      <c r="G465" s="41"/>
      <c r="H465" s="41"/>
      <c r="I465" s="220"/>
      <c r="J465" s="41"/>
      <c r="K465" s="41"/>
      <c r="L465" s="45"/>
      <c r="M465" s="221"/>
      <c r="N465" s="222"/>
      <c r="O465" s="85"/>
      <c r="P465" s="85"/>
      <c r="Q465" s="85"/>
      <c r="R465" s="85"/>
      <c r="S465" s="85"/>
      <c r="T465" s="86"/>
      <c r="U465" s="39"/>
      <c r="V465" s="39"/>
      <c r="W465" s="39"/>
      <c r="X465" s="39"/>
      <c r="Y465" s="39"/>
      <c r="Z465" s="39"/>
      <c r="AA465" s="39"/>
      <c r="AB465" s="39"/>
      <c r="AC465" s="39"/>
      <c r="AD465" s="39"/>
      <c r="AE465" s="39"/>
      <c r="AT465" s="18" t="s">
        <v>147</v>
      </c>
      <c r="AU465" s="18" t="s">
        <v>82</v>
      </c>
    </row>
    <row r="466" s="2" customFormat="1">
      <c r="A466" s="39"/>
      <c r="B466" s="40"/>
      <c r="C466" s="41"/>
      <c r="D466" s="218" t="s">
        <v>157</v>
      </c>
      <c r="E466" s="41"/>
      <c r="F466" s="245" t="s">
        <v>667</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157</v>
      </c>
      <c r="AU466" s="18" t="s">
        <v>82</v>
      </c>
    </row>
    <row r="467" s="2" customFormat="1" ht="16.5" customHeight="1">
      <c r="A467" s="39"/>
      <c r="B467" s="40"/>
      <c r="C467" s="256" t="s">
        <v>668</v>
      </c>
      <c r="D467" s="256" t="s">
        <v>383</v>
      </c>
      <c r="E467" s="257" t="s">
        <v>669</v>
      </c>
      <c r="F467" s="258" t="s">
        <v>670</v>
      </c>
      <c r="G467" s="259" t="s">
        <v>144</v>
      </c>
      <c r="H467" s="260">
        <v>89.269999999999996</v>
      </c>
      <c r="I467" s="261"/>
      <c r="J467" s="262">
        <f>ROUND(I467*H467,2)</f>
        <v>0</v>
      </c>
      <c r="K467" s="258" t="s">
        <v>145</v>
      </c>
      <c r="L467" s="263"/>
      <c r="M467" s="264" t="s">
        <v>19</v>
      </c>
      <c r="N467" s="265" t="s">
        <v>43</v>
      </c>
      <c r="O467" s="85"/>
      <c r="P467" s="214">
        <f>O467*H467</f>
        <v>0</v>
      </c>
      <c r="Q467" s="214">
        <v>0</v>
      </c>
      <c r="R467" s="214">
        <f>Q467*H467</f>
        <v>0</v>
      </c>
      <c r="S467" s="214">
        <v>0</v>
      </c>
      <c r="T467" s="215">
        <f>S467*H467</f>
        <v>0</v>
      </c>
      <c r="U467" s="39"/>
      <c r="V467" s="39"/>
      <c r="W467" s="39"/>
      <c r="X467" s="39"/>
      <c r="Y467" s="39"/>
      <c r="Z467" s="39"/>
      <c r="AA467" s="39"/>
      <c r="AB467" s="39"/>
      <c r="AC467" s="39"/>
      <c r="AD467" s="39"/>
      <c r="AE467" s="39"/>
      <c r="AR467" s="216" t="s">
        <v>219</v>
      </c>
      <c r="AT467" s="216" t="s">
        <v>383</v>
      </c>
      <c r="AU467" s="216" t="s">
        <v>82</v>
      </c>
      <c r="AY467" s="18" t="s">
        <v>138</v>
      </c>
      <c r="BE467" s="217">
        <f>IF(N467="základní",J467,0)</f>
        <v>0</v>
      </c>
      <c r="BF467" s="217">
        <f>IF(N467="snížená",J467,0)</f>
        <v>0</v>
      </c>
      <c r="BG467" s="217">
        <f>IF(N467="zákl. přenesená",J467,0)</f>
        <v>0</v>
      </c>
      <c r="BH467" s="217">
        <f>IF(N467="sníž. přenesená",J467,0)</f>
        <v>0</v>
      </c>
      <c r="BI467" s="217">
        <f>IF(N467="nulová",J467,0)</f>
        <v>0</v>
      </c>
      <c r="BJ467" s="18" t="s">
        <v>80</v>
      </c>
      <c r="BK467" s="217">
        <f>ROUND(I467*H467,2)</f>
        <v>0</v>
      </c>
      <c r="BL467" s="18" t="s">
        <v>177</v>
      </c>
      <c r="BM467" s="216" t="s">
        <v>671</v>
      </c>
    </row>
    <row r="468" s="2" customFormat="1">
      <c r="A468" s="39"/>
      <c r="B468" s="40"/>
      <c r="C468" s="41"/>
      <c r="D468" s="218" t="s">
        <v>147</v>
      </c>
      <c r="E468" s="41"/>
      <c r="F468" s="219" t="s">
        <v>670</v>
      </c>
      <c r="G468" s="41"/>
      <c r="H468" s="41"/>
      <c r="I468" s="220"/>
      <c r="J468" s="41"/>
      <c r="K468" s="41"/>
      <c r="L468" s="45"/>
      <c r="M468" s="221"/>
      <c r="N468" s="222"/>
      <c r="O468" s="85"/>
      <c r="P468" s="85"/>
      <c r="Q468" s="85"/>
      <c r="R468" s="85"/>
      <c r="S468" s="85"/>
      <c r="T468" s="86"/>
      <c r="U468" s="39"/>
      <c r="V468" s="39"/>
      <c r="W468" s="39"/>
      <c r="X468" s="39"/>
      <c r="Y468" s="39"/>
      <c r="Z468" s="39"/>
      <c r="AA468" s="39"/>
      <c r="AB468" s="39"/>
      <c r="AC468" s="39"/>
      <c r="AD468" s="39"/>
      <c r="AE468" s="39"/>
      <c r="AT468" s="18" t="s">
        <v>147</v>
      </c>
      <c r="AU468" s="18" t="s">
        <v>82</v>
      </c>
    </row>
    <row r="469" s="2" customFormat="1" ht="16.5" customHeight="1">
      <c r="A469" s="39"/>
      <c r="B469" s="40"/>
      <c r="C469" s="205" t="s">
        <v>427</v>
      </c>
      <c r="D469" s="205" t="s">
        <v>141</v>
      </c>
      <c r="E469" s="206" t="s">
        <v>672</v>
      </c>
      <c r="F469" s="207" t="s">
        <v>673</v>
      </c>
      <c r="G469" s="208" t="s">
        <v>144</v>
      </c>
      <c r="H469" s="209">
        <v>255.32300000000001</v>
      </c>
      <c r="I469" s="210"/>
      <c r="J469" s="211">
        <f>ROUND(I469*H469,2)</f>
        <v>0</v>
      </c>
      <c r="K469" s="207" t="s">
        <v>145</v>
      </c>
      <c r="L469" s="45"/>
      <c r="M469" s="212" t="s">
        <v>19</v>
      </c>
      <c r="N469" s="213" t="s">
        <v>43</v>
      </c>
      <c r="O469" s="85"/>
      <c r="P469" s="214">
        <f>O469*H469</f>
        <v>0</v>
      </c>
      <c r="Q469" s="214">
        <v>0</v>
      </c>
      <c r="R469" s="214">
        <f>Q469*H469</f>
        <v>0</v>
      </c>
      <c r="S469" s="214">
        <v>0</v>
      </c>
      <c r="T469" s="215">
        <f>S469*H469</f>
        <v>0</v>
      </c>
      <c r="U469" s="39"/>
      <c r="V469" s="39"/>
      <c r="W469" s="39"/>
      <c r="X469" s="39"/>
      <c r="Y469" s="39"/>
      <c r="Z469" s="39"/>
      <c r="AA469" s="39"/>
      <c r="AB469" s="39"/>
      <c r="AC469" s="39"/>
      <c r="AD469" s="39"/>
      <c r="AE469" s="39"/>
      <c r="AR469" s="216" t="s">
        <v>177</v>
      </c>
      <c r="AT469" s="216" t="s">
        <v>141</v>
      </c>
      <c r="AU469" s="216" t="s">
        <v>82</v>
      </c>
      <c r="AY469" s="18" t="s">
        <v>138</v>
      </c>
      <c r="BE469" s="217">
        <f>IF(N469="základní",J469,0)</f>
        <v>0</v>
      </c>
      <c r="BF469" s="217">
        <f>IF(N469="snížená",J469,0)</f>
        <v>0</v>
      </c>
      <c r="BG469" s="217">
        <f>IF(N469="zákl. přenesená",J469,0)</f>
        <v>0</v>
      </c>
      <c r="BH469" s="217">
        <f>IF(N469="sníž. přenesená",J469,0)</f>
        <v>0</v>
      </c>
      <c r="BI469" s="217">
        <f>IF(N469="nulová",J469,0)</f>
        <v>0</v>
      </c>
      <c r="BJ469" s="18" t="s">
        <v>80</v>
      </c>
      <c r="BK469" s="217">
        <f>ROUND(I469*H469,2)</f>
        <v>0</v>
      </c>
      <c r="BL469" s="18" t="s">
        <v>177</v>
      </c>
      <c r="BM469" s="216" t="s">
        <v>674</v>
      </c>
    </row>
    <row r="470" s="2" customFormat="1">
      <c r="A470" s="39"/>
      <c r="B470" s="40"/>
      <c r="C470" s="41"/>
      <c r="D470" s="218" t="s">
        <v>147</v>
      </c>
      <c r="E470" s="41"/>
      <c r="F470" s="219" t="s">
        <v>673</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147</v>
      </c>
      <c r="AU470" s="18" t="s">
        <v>82</v>
      </c>
    </row>
    <row r="471" s="13" customFormat="1">
      <c r="A471" s="13"/>
      <c r="B471" s="223"/>
      <c r="C471" s="224"/>
      <c r="D471" s="218" t="s">
        <v>148</v>
      </c>
      <c r="E471" s="225" t="s">
        <v>19</v>
      </c>
      <c r="F471" s="226" t="s">
        <v>675</v>
      </c>
      <c r="G471" s="224"/>
      <c r="H471" s="227">
        <v>166.053</v>
      </c>
      <c r="I471" s="228"/>
      <c r="J471" s="224"/>
      <c r="K471" s="224"/>
      <c r="L471" s="229"/>
      <c r="M471" s="230"/>
      <c r="N471" s="231"/>
      <c r="O471" s="231"/>
      <c r="P471" s="231"/>
      <c r="Q471" s="231"/>
      <c r="R471" s="231"/>
      <c r="S471" s="231"/>
      <c r="T471" s="232"/>
      <c r="U471" s="13"/>
      <c r="V471" s="13"/>
      <c r="W471" s="13"/>
      <c r="X471" s="13"/>
      <c r="Y471" s="13"/>
      <c r="Z471" s="13"/>
      <c r="AA471" s="13"/>
      <c r="AB471" s="13"/>
      <c r="AC471" s="13"/>
      <c r="AD471" s="13"/>
      <c r="AE471" s="13"/>
      <c r="AT471" s="233" t="s">
        <v>148</v>
      </c>
      <c r="AU471" s="233" t="s">
        <v>82</v>
      </c>
      <c r="AV471" s="13" t="s">
        <v>82</v>
      </c>
      <c r="AW471" s="13" t="s">
        <v>31</v>
      </c>
      <c r="AX471" s="13" t="s">
        <v>72</v>
      </c>
      <c r="AY471" s="233" t="s">
        <v>138</v>
      </c>
    </row>
    <row r="472" s="13" customFormat="1">
      <c r="A472" s="13"/>
      <c r="B472" s="223"/>
      <c r="C472" s="224"/>
      <c r="D472" s="218" t="s">
        <v>148</v>
      </c>
      <c r="E472" s="225" t="s">
        <v>19</v>
      </c>
      <c r="F472" s="226" t="s">
        <v>242</v>
      </c>
      <c r="G472" s="224"/>
      <c r="H472" s="227">
        <v>89.269999999999996</v>
      </c>
      <c r="I472" s="228"/>
      <c r="J472" s="224"/>
      <c r="K472" s="224"/>
      <c r="L472" s="229"/>
      <c r="M472" s="230"/>
      <c r="N472" s="231"/>
      <c r="O472" s="231"/>
      <c r="P472" s="231"/>
      <c r="Q472" s="231"/>
      <c r="R472" s="231"/>
      <c r="S472" s="231"/>
      <c r="T472" s="232"/>
      <c r="U472" s="13"/>
      <c r="V472" s="13"/>
      <c r="W472" s="13"/>
      <c r="X472" s="13"/>
      <c r="Y472" s="13"/>
      <c r="Z472" s="13"/>
      <c r="AA472" s="13"/>
      <c r="AB472" s="13"/>
      <c r="AC472" s="13"/>
      <c r="AD472" s="13"/>
      <c r="AE472" s="13"/>
      <c r="AT472" s="233" t="s">
        <v>148</v>
      </c>
      <c r="AU472" s="233" t="s">
        <v>82</v>
      </c>
      <c r="AV472" s="13" t="s">
        <v>82</v>
      </c>
      <c r="AW472" s="13" t="s">
        <v>31</v>
      </c>
      <c r="AX472" s="13" t="s">
        <v>72</v>
      </c>
      <c r="AY472" s="233" t="s">
        <v>138</v>
      </c>
    </row>
    <row r="473" s="14" customFormat="1">
      <c r="A473" s="14"/>
      <c r="B473" s="234"/>
      <c r="C473" s="235"/>
      <c r="D473" s="218" t="s">
        <v>148</v>
      </c>
      <c r="E473" s="236" t="s">
        <v>19</v>
      </c>
      <c r="F473" s="237" t="s">
        <v>150</v>
      </c>
      <c r="G473" s="235"/>
      <c r="H473" s="238">
        <v>255.32299999999998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148</v>
      </c>
      <c r="AU473" s="244" t="s">
        <v>82</v>
      </c>
      <c r="AV473" s="14" t="s">
        <v>146</v>
      </c>
      <c r="AW473" s="14" t="s">
        <v>31</v>
      </c>
      <c r="AX473" s="14" t="s">
        <v>80</v>
      </c>
      <c r="AY473" s="244" t="s">
        <v>138</v>
      </c>
    </row>
    <row r="474" s="2" customFormat="1" ht="24.15" customHeight="1">
      <c r="A474" s="39"/>
      <c r="B474" s="40"/>
      <c r="C474" s="205" t="s">
        <v>676</v>
      </c>
      <c r="D474" s="205" t="s">
        <v>141</v>
      </c>
      <c r="E474" s="206" t="s">
        <v>677</v>
      </c>
      <c r="F474" s="207" t="s">
        <v>678</v>
      </c>
      <c r="G474" s="208" t="s">
        <v>144</v>
      </c>
      <c r="H474" s="209">
        <v>72.760999999999996</v>
      </c>
      <c r="I474" s="210"/>
      <c r="J474" s="211">
        <f>ROUND(I474*H474,2)</f>
        <v>0</v>
      </c>
      <c r="K474" s="207" t="s">
        <v>145</v>
      </c>
      <c r="L474" s="45"/>
      <c r="M474" s="212" t="s">
        <v>19</v>
      </c>
      <c r="N474" s="213" t="s">
        <v>43</v>
      </c>
      <c r="O474" s="85"/>
      <c r="P474" s="214">
        <f>O474*H474</f>
        <v>0</v>
      </c>
      <c r="Q474" s="214">
        <v>0</v>
      </c>
      <c r="R474" s="214">
        <f>Q474*H474</f>
        <v>0</v>
      </c>
      <c r="S474" s="214">
        <v>0</v>
      </c>
      <c r="T474" s="215">
        <f>S474*H474</f>
        <v>0</v>
      </c>
      <c r="U474" s="39"/>
      <c r="V474" s="39"/>
      <c r="W474" s="39"/>
      <c r="X474" s="39"/>
      <c r="Y474" s="39"/>
      <c r="Z474" s="39"/>
      <c r="AA474" s="39"/>
      <c r="AB474" s="39"/>
      <c r="AC474" s="39"/>
      <c r="AD474" s="39"/>
      <c r="AE474" s="39"/>
      <c r="AR474" s="216" t="s">
        <v>177</v>
      </c>
      <c r="AT474" s="216" t="s">
        <v>141</v>
      </c>
      <c r="AU474" s="216" t="s">
        <v>82</v>
      </c>
      <c r="AY474" s="18" t="s">
        <v>138</v>
      </c>
      <c r="BE474" s="217">
        <f>IF(N474="základní",J474,0)</f>
        <v>0</v>
      </c>
      <c r="BF474" s="217">
        <f>IF(N474="snížená",J474,0)</f>
        <v>0</v>
      </c>
      <c r="BG474" s="217">
        <f>IF(N474="zákl. přenesená",J474,0)</f>
        <v>0</v>
      </c>
      <c r="BH474" s="217">
        <f>IF(N474="sníž. přenesená",J474,0)</f>
        <v>0</v>
      </c>
      <c r="BI474" s="217">
        <f>IF(N474="nulová",J474,0)</f>
        <v>0</v>
      </c>
      <c r="BJ474" s="18" t="s">
        <v>80</v>
      </c>
      <c r="BK474" s="217">
        <f>ROUND(I474*H474,2)</f>
        <v>0</v>
      </c>
      <c r="BL474" s="18" t="s">
        <v>177</v>
      </c>
      <c r="BM474" s="216" t="s">
        <v>679</v>
      </c>
    </row>
    <row r="475" s="2" customFormat="1">
      <c r="A475" s="39"/>
      <c r="B475" s="40"/>
      <c r="C475" s="41"/>
      <c r="D475" s="218" t="s">
        <v>147</v>
      </c>
      <c r="E475" s="41"/>
      <c r="F475" s="219" t="s">
        <v>678</v>
      </c>
      <c r="G475" s="41"/>
      <c r="H475" s="41"/>
      <c r="I475" s="220"/>
      <c r="J475" s="41"/>
      <c r="K475" s="41"/>
      <c r="L475" s="45"/>
      <c r="M475" s="221"/>
      <c r="N475" s="222"/>
      <c r="O475" s="85"/>
      <c r="P475" s="85"/>
      <c r="Q475" s="85"/>
      <c r="R475" s="85"/>
      <c r="S475" s="85"/>
      <c r="T475" s="86"/>
      <c r="U475" s="39"/>
      <c r="V475" s="39"/>
      <c r="W475" s="39"/>
      <c r="X475" s="39"/>
      <c r="Y475" s="39"/>
      <c r="Z475" s="39"/>
      <c r="AA475" s="39"/>
      <c r="AB475" s="39"/>
      <c r="AC475" s="39"/>
      <c r="AD475" s="39"/>
      <c r="AE475" s="39"/>
      <c r="AT475" s="18" t="s">
        <v>147</v>
      </c>
      <c r="AU475" s="18" t="s">
        <v>82</v>
      </c>
    </row>
    <row r="476" s="13" customFormat="1">
      <c r="A476" s="13"/>
      <c r="B476" s="223"/>
      <c r="C476" s="224"/>
      <c r="D476" s="218" t="s">
        <v>148</v>
      </c>
      <c r="E476" s="225" t="s">
        <v>19</v>
      </c>
      <c r="F476" s="226" t="s">
        <v>680</v>
      </c>
      <c r="G476" s="224"/>
      <c r="H476" s="227">
        <v>61.965000000000003</v>
      </c>
      <c r="I476" s="228"/>
      <c r="J476" s="224"/>
      <c r="K476" s="224"/>
      <c r="L476" s="229"/>
      <c r="M476" s="230"/>
      <c r="N476" s="231"/>
      <c r="O476" s="231"/>
      <c r="P476" s="231"/>
      <c r="Q476" s="231"/>
      <c r="R476" s="231"/>
      <c r="S476" s="231"/>
      <c r="T476" s="232"/>
      <c r="U476" s="13"/>
      <c r="V476" s="13"/>
      <c r="W476" s="13"/>
      <c r="X476" s="13"/>
      <c r="Y476" s="13"/>
      <c r="Z476" s="13"/>
      <c r="AA476" s="13"/>
      <c r="AB476" s="13"/>
      <c r="AC476" s="13"/>
      <c r="AD476" s="13"/>
      <c r="AE476" s="13"/>
      <c r="AT476" s="233" t="s">
        <v>148</v>
      </c>
      <c r="AU476" s="233" t="s">
        <v>82</v>
      </c>
      <c r="AV476" s="13" t="s">
        <v>82</v>
      </c>
      <c r="AW476" s="13" t="s">
        <v>31</v>
      </c>
      <c r="AX476" s="13" t="s">
        <v>72</v>
      </c>
      <c r="AY476" s="233" t="s">
        <v>138</v>
      </c>
    </row>
    <row r="477" s="13" customFormat="1">
      <c r="A477" s="13"/>
      <c r="B477" s="223"/>
      <c r="C477" s="224"/>
      <c r="D477" s="218" t="s">
        <v>148</v>
      </c>
      <c r="E477" s="225" t="s">
        <v>19</v>
      </c>
      <c r="F477" s="226" t="s">
        <v>681</v>
      </c>
      <c r="G477" s="224"/>
      <c r="H477" s="227">
        <v>-4.0499999999999998</v>
      </c>
      <c r="I477" s="228"/>
      <c r="J477" s="224"/>
      <c r="K477" s="224"/>
      <c r="L477" s="229"/>
      <c r="M477" s="230"/>
      <c r="N477" s="231"/>
      <c r="O477" s="231"/>
      <c r="P477" s="231"/>
      <c r="Q477" s="231"/>
      <c r="R477" s="231"/>
      <c r="S477" s="231"/>
      <c r="T477" s="232"/>
      <c r="U477" s="13"/>
      <c r="V477" s="13"/>
      <c r="W477" s="13"/>
      <c r="X477" s="13"/>
      <c r="Y477" s="13"/>
      <c r="Z477" s="13"/>
      <c r="AA477" s="13"/>
      <c r="AB477" s="13"/>
      <c r="AC477" s="13"/>
      <c r="AD477" s="13"/>
      <c r="AE477" s="13"/>
      <c r="AT477" s="233" t="s">
        <v>148</v>
      </c>
      <c r="AU477" s="233" t="s">
        <v>82</v>
      </c>
      <c r="AV477" s="13" t="s">
        <v>82</v>
      </c>
      <c r="AW477" s="13" t="s">
        <v>31</v>
      </c>
      <c r="AX477" s="13" t="s">
        <v>72</v>
      </c>
      <c r="AY477" s="233" t="s">
        <v>138</v>
      </c>
    </row>
    <row r="478" s="13" customFormat="1">
      <c r="A478" s="13"/>
      <c r="B478" s="223"/>
      <c r="C478" s="224"/>
      <c r="D478" s="218" t="s">
        <v>148</v>
      </c>
      <c r="E478" s="225" t="s">
        <v>19</v>
      </c>
      <c r="F478" s="226" t="s">
        <v>682</v>
      </c>
      <c r="G478" s="224"/>
      <c r="H478" s="227">
        <v>-4.7530000000000001</v>
      </c>
      <c r="I478" s="228"/>
      <c r="J478" s="224"/>
      <c r="K478" s="224"/>
      <c r="L478" s="229"/>
      <c r="M478" s="230"/>
      <c r="N478" s="231"/>
      <c r="O478" s="231"/>
      <c r="P478" s="231"/>
      <c r="Q478" s="231"/>
      <c r="R478" s="231"/>
      <c r="S478" s="231"/>
      <c r="T478" s="232"/>
      <c r="U478" s="13"/>
      <c r="V478" s="13"/>
      <c r="W478" s="13"/>
      <c r="X478" s="13"/>
      <c r="Y478" s="13"/>
      <c r="Z478" s="13"/>
      <c r="AA478" s="13"/>
      <c r="AB478" s="13"/>
      <c r="AC478" s="13"/>
      <c r="AD478" s="13"/>
      <c r="AE478" s="13"/>
      <c r="AT478" s="233" t="s">
        <v>148</v>
      </c>
      <c r="AU478" s="233" t="s">
        <v>82</v>
      </c>
      <c r="AV478" s="13" t="s">
        <v>82</v>
      </c>
      <c r="AW478" s="13" t="s">
        <v>31</v>
      </c>
      <c r="AX478" s="13" t="s">
        <v>72</v>
      </c>
      <c r="AY478" s="233" t="s">
        <v>138</v>
      </c>
    </row>
    <row r="479" s="13" customFormat="1">
      <c r="A479" s="13"/>
      <c r="B479" s="223"/>
      <c r="C479" s="224"/>
      <c r="D479" s="218" t="s">
        <v>148</v>
      </c>
      <c r="E479" s="225" t="s">
        <v>19</v>
      </c>
      <c r="F479" s="226" t="s">
        <v>683</v>
      </c>
      <c r="G479" s="224"/>
      <c r="H479" s="227">
        <v>22.134</v>
      </c>
      <c r="I479" s="228"/>
      <c r="J479" s="224"/>
      <c r="K479" s="224"/>
      <c r="L479" s="229"/>
      <c r="M479" s="230"/>
      <c r="N479" s="231"/>
      <c r="O479" s="231"/>
      <c r="P479" s="231"/>
      <c r="Q479" s="231"/>
      <c r="R479" s="231"/>
      <c r="S479" s="231"/>
      <c r="T479" s="232"/>
      <c r="U479" s="13"/>
      <c r="V479" s="13"/>
      <c r="W479" s="13"/>
      <c r="X479" s="13"/>
      <c r="Y479" s="13"/>
      <c r="Z479" s="13"/>
      <c r="AA479" s="13"/>
      <c r="AB479" s="13"/>
      <c r="AC479" s="13"/>
      <c r="AD479" s="13"/>
      <c r="AE479" s="13"/>
      <c r="AT479" s="233" t="s">
        <v>148</v>
      </c>
      <c r="AU479" s="233" t="s">
        <v>82</v>
      </c>
      <c r="AV479" s="13" t="s">
        <v>82</v>
      </c>
      <c r="AW479" s="13" t="s">
        <v>31</v>
      </c>
      <c r="AX479" s="13" t="s">
        <v>72</v>
      </c>
      <c r="AY479" s="233" t="s">
        <v>138</v>
      </c>
    </row>
    <row r="480" s="13" customFormat="1">
      <c r="A480" s="13"/>
      <c r="B480" s="223"/>
      <c r="C480" s="224"/>
      <c r="D480" s="218" t="s">
        <v>148</v>
      </c>
      <c r="E480" s="225" t="s">
        <v>19</v>
      </c>
      <c r="F480" s="226" t="s">
        <v>684</v>
      </c>
      <c r="G480" s="224"/>
      <c r="H480" s="227">
        <v>-1.3500000000000001</v>
      </c>
      <c r="I480" s="228"/>
      <c r="J480" s="224"/>
      <c r="K480" s="224"/>
      <c r="L480" s="229"/>
      <c r="M480" s="230"/>
      <c r="N480" s="231"/>
      <c r="O480" s="231"/>
      <c r="P480" s="231"/>
      <c r="Q480" s="231"/>
      <c r="R480" s="231"/>
      <c r="S480" s="231"/>
      <c r="T480" s="232"/>
      <c r="U480" s="13"/>
      <c r="V480" s="13"/>
      <c r="W480" s="13"/>
      <c r="X480" s="13"/>
      <c r="Y480" s="13"/>
      <c r="Z480" s="13"/>
      <c r="AA480" s="13"/>
      <c r="AB480" s="13"/>
      <c r="AC480" s="13"/>
      <c r="AD480" s="13"/>
      <c r="AE480" s="13"/>
      <c r="AT480" s="233" t="s">
        <v>148</v>
      </c>
      <c r="AU480" s="233" t="s">
        <v>82</v>
      </c>
      <c r="AV480" s="13" t="s">
        <v>82</v>
      </c>
      <c r="AW480" s="13" t="s">
        <v>31</v>
      </c>
      <c r="AX480" s="13" t="s">
        <v>72</v>
      </c>
      <c r="AY480" s="233" t="s">
        <v>138</v>
      </c>
    </row>
    <row r="481" s="13" customFormat="1">
      <c r="A481" s="13"/>
      <c r="B481" s="223"/>
      <c r="C481" s="224"/>
      <c r="D481" s="218" t="s">
        <v>148</v>
      </c>
      <c r="E481" s="225" t="s">
        <v>19</v>
      </c>
      <c r="F481" s="226" t="s">
        <v>685</v>
      </c>
      <c r="G481" s="224"/>
      <c r="H481" s="227">
        <v>-1.1850000000000001</v>
      </c>
      <c r="I481" s="228"/>
      <c r="J481" s="224"/>
      <c r="K481" s="224"/>
      <c r="L481" s="229"/>
      <c r="M481" s="230"/>
      <c r="N481" s="231"/>
      <c r="O481" s="231"/>
      <c r="P481" s="231"/>
      <c r="Q481" s="231"/>
      <c r="R481" s="231"/>
      <c r="S481" s="231"/>
      <c r="T481" s="232"/>
      <c r="U481" s="13"/>
      <c r="V481" s="13"/>
      <c r="W481" s="13"/>
      <c r="X481" s="13"/>
      <c r="Y481" s="13"/>
      <c r="Z481" s="13"/>
      <c r="AA481" s="13"/>
      <c r="AB481" s="13"/>
      <c r="AC481" s="13"/>
      <c r="AD481" s="13"/>
      <c r="AE481" s="13"/>
      <c r="AT481" s="233" t="s">
        <v>148</v>
      </c>
      <c r="AU481" s="233" t="s">
        <v>82</v>
      </c>
      <c r="AV481" s="13" t="s">
        <v>82</v>
      </c>
      <c r="AW481" s="13" t="s">
        <v>31</v>
      </c>
      <c r="AX481" s="13" t="s">
        <v>72</v>
      </c>
      <c r="AY481" s="233" t="s">
        <v>138</v>
      </c>
    </row>
    <row r="482" s="14" customFormat="1">
      <c r="A482" s="14"/>
      <c r="B482" s="234"/>
      <c r="C482" s="235"/>
      <c r="D482" s="218" t="s">
        <v>148</v>
      </c>
      <c r="E482" s="236" t="s">
        <v>19</v>
      </c>
      <c r="F482" s="237" t="s">
        <v>150</v>
      </c>
      <c r="G482" s="235"/>
      <c r="H482" s="238">
        <v>72.76100000000001</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148</v>
      </c>
      <c r="AU482" s="244" t="s">
        <v>82</v>
      </c>
      <c r="AV482" s="14" t="s">
        <v>146</v>
      </c>
      <c r="AW482" s="14" t="s">
        <v>31</v>
      </c>
      <c r="AX482" s="14" t="s">
        <v>80</v>
      </c>
      <c r="AY482" s="244" t="s">
        <v>138</v>
      </c>
    </row>
    <row r="483" s="2" customFormat="1" ht="24.15" customHeight="1">
      <c r="A483" s="39"/>
      <c r="B483" s="40"/>
      <c r="C483" s="205" t="s">
        <v>430</v>
      </c>
      <c r="D483" s="205" t="s">
        <v>141</v>
      </c>
      <c r="E483" s="206" t="s">
        <v>686</v>
      </c>
      <c r="F483" s="207" t="s">
        <v>687</v>
      </c>
      <c r="G483" s="208" t="s">
        <v>144</v>
      </c>
      <c r="H483" s="209">
        <v>182.56200000000001</v>
      </c>
      <c r="I483" s="210"/>
      <c r="J483" s="211">
        <f>ROUND(I483*H483,2)</f>
        <v>0</v>
      </c>
      <c r="K483" s="207" t="s">
        <v>145</v>
      </c>
      <c r="L483" s="45"/>
      <c r="M483" s="212" t="s">
        <v>19</v>
      </c>
      <c r="N483" s="213" t="s">
        <v>43</v>
      </c>
      <c r="O483" s="85"/>
      <c r="P483" s="214">
        <f>O483*H483</f>
        <v>0</v>
      </c>
      <c r="Q483" s="214">
        <v>0</v>
      </c>
      <c r="R483" s="214">
        <f>Q483*H483</f>
        <v>0</v>
      </c>
      <c r="S483" s="214">
        <v>0</v>
      </c>
      <c r="T483" s="215">
        <f>S483*H483</f>
        <v>0</v>
      </c>
      <c r="U483" s="39"/>
      <c r="V483" s="39"/>
      <c r="W483" s="39"/>
      <c r="X483" s="39"/>
      <c r="Y483" s="39"/>
      <c r="Z483" s="39"/>
      <c r="AA483" s="39"/>
      <c r="AB483" s="39"/>
      <c r="AC483" s="39"/>
      <c r="AD483" s="39"/>
      <c r="AE483" s="39"/>
      <c r="AR483" s="216" t="s">
        <v>177</v>
      </c>
      <c r="AT483" s="216" t="s">
        <v>141</v>
      </c>
      <c r="AU483" s="216" t="s">
        <v>82</v>
      </c>
      <c r="AY483" s="18" t="s">
        <v>138</v>
      </c>
      <c r="BE483" s="217">
        <f>IF(N483="základní",J483,0)</f>
        <v>0</v>
      </c>
      <c r="BF483" s="217">
        <f>IF(N483="snížená",J483,0)</f>
        <v>0</v>
      </c>
      <c r="BG483" s="217">
        <f>IF(N483="zákl. přenesená",J483,0)</f>
        <v>0</v>
      </c>
      <c r="BH483" s="217">
        <f>IF(N483="sníž. přenesená",J483,0)</f>
        <v>0</v>
      </c>
      <c r="BI483" s="217">
        <f>IF(N483="nulová",J483,0)</f>
        <v>0</v>
      </c>
      <c r="BJ483" s="18" t="s">
        <v>80</v>
      </c>
      <c r="BK483" s="217">
        <f>ROUND(I483*H483,2)</f>
        <v>0</v>
      </c>
      <c r="BL483" s="18" t="s">
        <v>177</v>
      </c>
      <c r="BM483" s="216" t="s">
        <v>688</v>
      </c>
    </row>
    <row r="484" s="2" customFormat="1">
      <c r="A484" s="39"/>
      <c r="B484" s="40"/>
      <c r="C484" s="41"/>
      <c r="D484" s="218" t="s">
        <v>147</v>
      </c>
      <c r="E484" s="41"/>
      <c r="F484" s="219" t="s">
        <v>687</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147</v>
      </c>
      <c r="AU484" s="18" t="s">
        <v>82</v>
      </c>
    </row>
    <row r="485" s="13" customFormat="1">
      <c r="A485" s="13"/>
      <c r="B485" s="223"/>
      <c r="C485" s="224"/>
      <c r="D485" s="218" t="s">
        <v>148</v>
      </c>
      <c r="E485" s="225" t="s">
        <v>19</v>
      </c>
      <c r="F485" s="226" t="s">
        <v>689</v>
      </c>
      <c r="G485" s="224"/>
      <c r="H485" s="227">
        <v>89.269999999999996</v>
      </c>
      <c r="I485" s="228"/>
      <c r="J485" s="224"/>
      <c r="K485" s="224"/>
      <c r="L485" s="229"/>
      <c r="M485" s="230"/>
      <c r="N485" s="231"/>
      <c r="O485" s="231"/>
      <c r="P485" s="231"/>
      <c r="Q485" s="231"/>
      <c r="R485" s="231"/>
      <c r="S485" s="231"/>
      <c r="T485" s="232"/>
      <c r="U485" s="13"/>
      <c r="V485" s="13"/>
      <c r="W485" s="13"/>
      <c r="X485" s="13"/>
      <c r="Y485" s="13"/>
      <c r="Z485" s="13"/>
      <c r="AA485" s="13"/>
      <c r="AB485" s="13"/>
      <c r="AC485" s="13"/>
      <c r="AD485" s="13"/>
      <c r="AE485" s="13"/>
      <c r="AT485" s="233" t="s">
        <v>148</v>
      </c>
      <c r="AU485" s="233" t="s">
        <v>82</v>
      </c>
      <c r="AV485" s="13" t="s">
        <v>82</v>
      </c>
      <c r="AW485" s="13" t="s">
        <v>31</v>
      </c>
      <c r="AX485" s="13" t="s">
        <v>72</v>
      </c>
      <c r="AY485" s="233" t="s">
        <v>138</v>
      </c>
    </row>
    <row r="486" s="13" customFormat="1">
      <c r="A486" s="13"/>
      <c r="B486" s="223"/>
      <c r="C486" s="224"/>
      <c r="D486" s="218" t="s">
        <v>148</v>
      </c>
      <c r="E486" s="225" t="s">
        <v>19</v>
      </c>
      <c r="F486" s="226" t="s">
        <v>690</v>
      </c>
      <c r="G486" s="224"/>
      <c r="H486" s="227">
        <v>85.292000000000002</v>
      </c>
      <c r="I486" s="228"/>
      <c r="J486" s="224"/>
      <c r="K486" s="224"/>
      <c r="L486" s="229"/>
      <c r="M486" s="230"/>
      <c r="N486" s="231"/>
      <c r="O486" s="231"/>
      <c r="P486" s="231"/>
      <c r="Q486" s="231"/>
      <c r="R486" s="231"/>
      <c r="S486" s="231"/>
      <c r="T486" s="232"/>
      <c r="U486" s="13"/>
      <c r="V486" s="13"/>
      <c r="W486" s="13"/>
      <c r="X486" s="13"/>
      <c r="Y486" s="13"/>
      <c r="Z486" s="13"/>
      <c r="AA486" s="13"/>
      <c r="AB486" s="13"/>
      <c r="AC486" s="13"/>
      <c r="AD486" s="13"/>
      <c r="AE486" s="13"/>
      <c r="AT486" s="233" t="s">
        <v>148</v>
      </c>
      <c r="AU486" s="233" t="s">
        <v>82</v>
      </c>
      <c r="AV486" s="13" t="s">
        <v>82</v>
      </c>
      <c r="AW486" s="13" t="s">
        <v>31</v>
      </c>
      <c r="AX486" s="13" t="s">
        <v>72</v>
      </c>
      <c r="AY486" s="233" t="s">
        <v>138</v>
      </c>
    </row>
    <row r="487" s="15" customFormat="1">
      <c r="A487" s="15"/>
      <c r="B487" s="246"/>
      <c r="C487" s="247"/>
      <c r="D487" s="218" t="s">
        <v>148</v>
      </c>
      <c r="E487" s="248" t="s">
        <v>19</v>
      </c>
      <c r="F487" s="249" t="s">
        <v>691</v>
      </c>
      <c r="G487" s="247"/>
      <c r="H487" s="248" t="s">
        <v>19</v>
      </c>
      <c r="I487" s="250"/>
      <c r="J487" s="247"/>
      <c r="K487" s="247"/>
      <c r="L487" s="251"/>
      <c r="M487" s="252"/>
      <c r="N487" s="253"/>
      <c r="O487" s="253"/>
      <c r="P487" s="253"/>
      <c r="Q487" s="253"/>
      <c r="R487" s="253"/>
      <c r="S487" s="253"/>
      <c r="T487" s="254"/>
      <c r="U487" s="15"/>
      <c r="V487" s="15"/>
      <c r="W487" s="15"/>
      <c r="X487" s="15"/>
      <c r="Y487" s="15"/>
      <c r="Z487" s="15"/>
      <c r="AA487" s="15"/>
      <c r="AB487" s="15"/>
      <c r="AC487" s="15"/>
      <c r="AD487" s="15"/>
      <c r="AE487" s="15"/>
      <c r="AT487" s="255" t="s">
        <v>148</v>
      </c>
      <c r="AU487" s="255" t="s">
        <v>82</v>
      </c>
      <c r="AV487" s="15" t="s">
        <v>80</v>
      </c>
      <c r="AW487" s="15" t="s">
        <v>31</v>
      </c>
      <c r="AX487" s="15" t="s">
        <v>72</v>
      </c>
      <c r="AY487" s="255" t="s">
        <v>138</v>
      </c>
    </row>
    <row r="488" s="13" customFormat="1">
      <c r="A488" s="13"/>
      <c r="B488" s="223"/>
      <c r="C488" s="224"/>
      <c r="D488" s="218" t="s">
        <v>148</v>
      </c>
      <c r="E488" s="225" t="s">
        <v>19</v>
      </c>
      <c r="F488" s="226" t="s">
        <v>161</v>
      </c>
      <c r="G488" s="224"/>
      <c r="H488" s="227">
        <v>8</v>
      </c>
      <c r="I488" s="228"/>
      <c r="J488" s="224"/>
      <c r="K488" s="224"/>
      <c r="L488" s="229"/>
      <c r="M488" s="230"/>
      <c r="N488" s="231"/>
      <c r="O488" s="231"/>
      <c r="P488" s="231"/>
      <c r="Q488" s="231"/>
      <c r="R488" s="231"/>
      <c r="S488" s="231"/>
      <c r="T488" s="232"/>
      <c r="U488" s="13"/>
      <c r="V488" s="13"/>
      <c r="W488" s="13"/>
      <c r="X488" s="13"/>
      <c r="Y488" s="13"/>
      <c r="Z488" s="13"/>
      <c r="AA488" s="13"/>
      <c r="AB488" s="13"/>
      <c r="AC488" s="13"/>
      <c r="AD488" s="13"/>
      <c r="AE488" s="13"/>
      <c r="AT488" s="233" t="s">
        <v>148</v>
      </c>
      <c r="AU488" s="233" t="s">
        <v>82</v>
      </c>
      <c r="AV488" s="13" t="s">
        <v>82</v>
      </c>
      <c r="AW488" s="13" t="s">
        <v>31</v>
      </c>
      <c r="AX488" s="13" t="s">
        <v>72</v>
      </c>
      <c r="AY488" s="233" t="s">
        <v>138</v>
      </c>
    </row>
    <row r="489" s="14" customFormat="1">
      <c r="A489" s="14"/>
      <c r="B489" s="234"/>
      <c r="C489" s="235"/>
      <c r="D489" s="218" t="s">
        <v>148</v>
      </c>
      <c r="E489" s="236" t="s">
        <v>19</v>
      </c>
      <c r="F489" s="237" t="s">
        <v>150</v>
      </c>
      <c r="G489" s="235"/>
      <c r="H489" s="238">
        <v>182.56200000000001</v>
      </c>
      <c r="I489" s="239"/>
      <c r="J489" s="235"/>
      <c r="K489" s="235"/>
      <c r="L489" s="240"/>
      <c r="M489" s="241"/>
      <c r="N489" s="242"/>
      <c r="O489" s="242"/>
      <c r="P489" s="242"/>
      <c r="Q489" s="242"/>
      <c r="R489" s="242"/>
      <c r="S489" s="242"/>
      <c r="T489" s="243"/>
      <c r="U489" s="14"/>
      <c r="V489" s="14"/>
      <c r="W489" s="14"/>
      <c r="X489" s="14"/>
      <c r="Y489" s="14"/>
      <c r="Z489" s="14"/>
      <c r="AA489" s="14"/>
      <c r="AB489" s="14"/>
      <c r="AC489" s="14"/>
      <c r="AD489" s="14"/>
      <c r="AE489" s="14"/>
      <c r="AT489" s="244" t="s">
        <v>148</v>
      </c>
      <c r="AU489" s="244" t="s">
        <v>82</v>
      </c>
      <c r="AV489" s="14" t="s">
        <v>146</v>
      </c>
      <c r="AW489" s="14" t="s">
        <v>31</v>
      </c>
      <c r="AX489" s="14" t="s">
        <v>80</v>
      </c>
      <c r="AY489" s="244" t="s">
        <v>138</v>
      </c>
    </row>
    <row r="490" s="12" customFormat="1" ht="25.92" customHeight="1">
      <c r="A490" s="12"/>
      <c r="B490" s="189"/>
      <c r="C490" s="190"/>
      <c r="D490" s="191" t="s">
        <v>71</v>
      </c>
      <c r="E490" s="192" t="s">
        <v>692</v>
      </c>
      <c r="F490" s="192" t="s">
        <v>693</v>
      </c>
      <c r="G490" s="190"/>
      <c r="H490" s="190"/>
      <c r="I490" s="193"/>
      <c r="J490" s="194">
        <f>BK490</f>
        <v>0</v>
      </c>
      <c r="K490" s="190"/>
      <c r="L490" s="195"/>
      <c r="M490" s="196"/>
      <c r="N490" s="197"/>
      <c r="O490" s="197"/>
      <c r="P490" s="198">
        <f>SUM(P491:P492)</f>
        <v>0</v>
      </c>
      <c r="Q490" s="197"/>
      <c r="R490" s="198">
        <f>SUM(R491:R492)</f>
        <v>0</v>
      </c>
      <c r="S490" s="197"/>
      <c r="T490" s="199">
        <f>SUM(T491:T492)</f>
        <v>0</v>
      </c>
      <c r="U490" s="12"/>
      <c r="V490" s="12"/>
      <c r="W490" s="12"/>
      <c r="X490" s="12"/>
      <c r="Y490" s="12"/>
      <c r="Z490" s="12"/>
      <c r="AA490" s="12"/>
      <c r="AB490" s="12"/>
      <c r="AC490" s="12"/>
      <c r="AD490" s="12"/>
      <c r="AE490" s="12"/>
      <c r="AR490" s="200" t="s">
        <v>146</v>
      </c>
      <c r="AT490" s="201" t="s">
        <v>71</v>
      </c>
      <c r="AU490" s="201" t="s">
        <v>72</v>
      </c>
      <c r="AY490" s="200" t="s">
        <v>138</v>
      </c>
      <c r="BK490" s="202">
        <f>SUM(BK491:BK492)</f>
        <v>0</v>
      </c>
    </row>
    <row r="491" s="2" customFormat="1" ht="16.5" customHeight="1">
      <c r="A491" s="39"/>
      <c r="B491" s="40"/>
      <c r="C491" s="205" t="s">
        <v>694</v>
      </c>
      <c r="D491" s="205" t="s">
        <v>141</v>
      </c>
      <c r="E491" s="206" t="s">
        <v>695</v>
      </c>
      <c r="F491" s="207" t="s">
        <v>696</v>
      </c>
      <c r="G491" s="208" t="s">
        <v>697</v>
      </c>
      <c r="H491" s="209">
        <v>24</v>
      </c>
      <c r="I491" s="210"/>
      <c r="J491" s="211">
        <f>ROUND(I491*H491,2)</f>
        <v>0</v>
      </c>
      <c r="K491" s="207" t="s">
        <v>145</v>
      </c>
      <c r="L491" s="45"/>
      <c r="M491" s="212" t="s">
        <v>19</v>
      </c>
      <c r="N491" s="213" t="s">
        <v>43</v>
      </c>
      <c r="O491" s="85"/>
      <c r="P491" s="214">
        <f>O491*H491</f>
        <v>0</v>
      </c>
      <c r="Q491" s="214">
        <v>0</v>
      </c>
      <c r="R491" s="214">
        <f>Q491*H491</f>
        <v>0</v>
      </c>
      <c r="S491" s="214">
        <v>0</v>
      </c>
      <c r="T491" s="215">
        <f>S491*H491</f>
        <v>0</v>
      </c>
      <c r="U491" s="39"/>
      <c r="V491" s="39"/>
      <c r="W491" s="39"/>
      <c r="X491" s="39"/>
      <c r="Y491" s="39"/>
      <c r="Z491" s="39"/>
      <c r="AA491" s="39"/>
      <c r="AB491" s="39"/>
      <c r="AC491" s="39"/>
      <c r="AD491" s="39"/>
      <c r="AE491" s="39"/>
      <c r="AR491" s="216" t="s">
        <v>698</v>
      </c>
      <c r="AT491" s="216" t="s">
        <v>141</v>
      </c>
      <c r="AU491" s="216" t="s">
        <v>80</v>
      </c>
      <c r="AY491" s="18" t="s">
        <v>138</v>
      </c>
      <c r="BE491" s="217">
        <f>IF(N491="základní",J491,0)</f>
        <v>0</v>
      </c>
      <c r="BF491" s="217">
        <f>IF(N491="snížená",J491,0)</f>
        <v>0</v>
      </c>
      <c r="BG491" s="217">
        <f>IF(N491="zákl. přenesená",J491,0)</f>
        <v>0</v>
      </c>
      <c r="BH491" s="217">
        <f>IF(N491="sníž. přenesená",J491,0)</f>
        <v>0</v>
      </c>
      <c r="BI491" s="217">
        <f>IF(N491="nulová",J491,0)</f>
        <v>0</v>
      </c>
      <c r="BJ491" s="18" t="s">
        <v>80</v>
      </c>
      <c r="BK491" s="217">
        <f>ROUND(I491*H491,2)</f>
        <v>0</v>
      </c>
      <c r="BL491" s="18" t="s">
        <v>698</v>
      </c>
      <c r="BM491" s="216" t="s">
        <v>699</v>
      </c>
    </row>
    <row r="492" s="2" customFormat="1">
      <c r="A492" s="39"/>
      <c r="B492" s="40"/>
      <c r="C492" s="41"/>
      <c r="D492" s="218" t="s">
        <v>147</v>
      </c>
      <c r="E492" s="41"/>
      <c r="F492" s="219" t="s">
        <v>696</v>
      </c>
      <c r="G492" s="41"/>
      <c r="H492" s="41"/>
      <c r="I492" s="220"/>
      <c r="J492" s="41"/>
      <c r="K492" s="41"/>
      <c r="L492" s="45"/>
      <c r="M492" s="266"/>
      <c r="N492" s="267"/>
      <c r="O492" s="268"/>
      <c r="P492" s="268"/>
      <c r="Q492" s="268"/>
      <c r="R492" s="268"/>
      <c r="S492" s="268"/>
      <c r="T492" s="269"/>
      <c r="U492" s="39"/>
      <c r="V492" s="39"/>
      <c r="W492" s="39"/>
      <c r="X492" s="39"/>
      <c r="Y492" s="39"/>
      <c r="Z492" s="39"/>
      <c r="AA492" s="39"/>
      <c r="AB492" s="39"/>
      <c r="AC492" s="39"/>
      <c r="AD492" s="39"/>
      <c r="AE492" s="39"/>
      <c r="AT492" s="18" t="s">
        <v>147</v>
      </c>
      <c r="AU492" s="18" t="s">
        <v>80</v>
      </c>
    </row>
    <row r="493" s="2" customFormat="1" ht="6.96" customHeight="1">
      <c r="A493" s="39"/>
      <c r="B493" s="60"/>
      <c r="C493" s="61"/>
      <c r="D493" s="61"/>
      <c r="E493" s="61"/>
      <c r="F493" s="61"/>
      <c r="G493" s="61"/>
      <c r="H493" s="61"/>
      <c r="I493" s="61"/>
      <c r="J493" s="61"/>
      <c r="K493" s="61"/>
      <c r="L493" s="45"/>
      <c r="M493" s="39"/>
      <c r="O493" s="39"/>
      <c r="P493" s="39"/>
      <c r="Q493" s="39"/>
      <c r="R493" s="39"/>
      <c r="S493" s="39"/>
      <c r="T493" s="39"/>
      <c r="U493" s="39"/>
      <c r="V493" s="39"/>
      <c r="W493" s="39"/>
      <c r="X493" s="39"/>
      <c r="Y493" s="39"/>
      <c r="Z493" s="39"/>
      <c r="AA493" s="39"/>
      <c r="AB493" s="39"/>
      <c r="AC493" s="39"/>
      <c r="AD493" s="39"/>
      <c r="AE493" s="39"/>
    </row>
  </sheetData>
  <sheetProtection sheet="1" autoFilter="0" formatColumns="0" formatRows="0" objects="1" scenarios="1" spinCount="100000" saltValue="VgR7JeslZYCX3JlfRYxbHYd6kJaMYWOB/qDYJJKbSfiaI46xcvci/52oM+PEpTOp3hbFh6TLOCyldKrzg4F/eQ==" hashValue="fMUehlC67KT8bJXsT0EVOEfHn2DFSac2zTo77NrZoccHVg+m4wCI2uN8S5Cc4kyO6GzQpXnvbtP8gPX+x6fM0g==" algorithmName="SHA-512" password="CB6D"/>
  <autoFilter ref="C96:K492"/>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Školní 1480/61, Chomutov - učebna 2.1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ROUND((SUM(BE89:BE194)),  2)</f>
        <v>0</v>
      </c>
      <c r="G33" s="39"/>
      <c r="H33" s="39"/>
      <c r="I33" s="149">
        <v>0.20999999999999999</v>
      </c>
      <c r="J33" s="148">
        <f>ROUND(((SUM(BE89:BE194))*I33),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ROUND((SUM(BF89:BF194)),  2)</f>
        <v>0</v>
      </c>
      <c r="G34" s="39"/>
      <c r="H34" s="39"/>
      <c r="I34" s="149">
        <v>0.14999999999999999</v>
      </c>
      <c r="J34" s="148">
        <f>ROUND(((SUM(BF89:BF194))*I34),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Školní 1480/61, Chomutov - učebna 2.1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02.1-b1 -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701</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702</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110</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703</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704</v>
      </c>
      <c r="E64" s="169"/>
      <c r="F64" s="169"/>
      <c r="G64" s="169"/>
      <c r="H64" s="169"/>
      <c r="I64" s="169"/>
      <c r="J64" s="170">
        <f>J130</f>
        <v>0</v>
      </c>
      <c r="K64" s="167"/>
      <c r="L64" s="171"/>
      <c r="S64" s="9"/>
      <c r="T64" s="9"/>
      <c r="U64" s="9"/>
      <c r="V64" s="9"/>
      <c r="W64" s="9"/>
      <c r="X64" s="9"/>
      <c r="Y64" s="9"/>
      <c r="Z64" s="9"/>
      <c r="AA64" s="9"/>
      <c r="AB64" s="9"/>
      <c r="AC64" s="9"/>
      <c r="AD64" s="9"/>
      <c r="AE64" s="9"/>
    </row>
    <row r="65" s="10" customFormat="1" ht="19.92" customHeight="1">
      <c r="A65" s="10"/>
      <c r="B65" s="172"/>
      <c r="C65" s="173"/>
      <c r="D65" s="174" t="s">
        <v>705</v>
      </c>
      <c r="E65" s="175"/>
      <c r="F65" s="175"/>
      <c r="G65" s="175"/>
      <c r="H65" s="175"/>
      <c r="I65" s="175"/>
      <c r="J65" s="176">
        <f>J131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706</v>
      </c>
      <c r="E66" s="175"/>
      <c r="F66" s="175"/>
      <c r="G66" s="175"/>
      <c r="H66" s="175"/>
      <c r="I66" s="175"/>
      <c r="J66" s="176">
        <f>J159</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122</v>
      </c>
      <c r="E67" s="169"/>
      <c r="F67" s="169"/>
      <c r="G67" s="169"/>
      <c r="H67" s="169"/>
      <c r="I67" s="169"/>
      <c r="J67" s="170">
        <f>J178</f>
        <v>0</v>
      </c>
      <c r="K67" s="167"/>
      <c r="L67" s="171"/>
      <c r="S67" s="9"/>
      <c r="T67" s="9"/>
      <c r="U67" s="9"/>
      <c r="V67" s="9"/>
      <c r="W67" s="9"/>
      <c r="X67" s="9"/>
      <c r="Y67" s="9"/>
      <c r="Z67" s="9"/>
      <c r="AA67" s="9"/>
      <c r="AB67" s="9"/>
      <c r="AC67" s="9"/>
      <c r="AD67" s="9"/>
      <c r="AE67" s="9"/>
    </row>
    <row r="68" s="9" customFormat="1" ht="24.96" customHeight="1">
      <c r="A68" s="9"/>
      <c r="B68" s="166"/>
      <c r="C68" s="167"/>
      <c r="D68" s="168" t="s">
        <v>707</v>
      </c>
      <c r="E68" s="169"/>
      <c r="F68" s="169"/>
      <c r="G68" s="169"/>
      <c r="H68" s="169"/>
      <c r="I68" s="169"/>
      <c r="J68" s="170">
        <f>J183</f>
        <v>0</v>
      </c>
      <c r="K68" s="167"/>
      <c r="L68" s="171"/>
      <c r="S68" s="9"/>
      <c r="T68" s="9"/>
      <c r="U68" s="9"/>
      <c r="V68" s="9"/>
      <c r="W68" s="9"/>
      <c r="X68" s="9"/>
      <c r="Y68" s="9"/>
      <c r="Z68" s="9"/>
      <c r="AA68" s="9"/>
      <c r="AB68" s="9"/>
      <c r="AC68" s="9"/>
      <c r="AD68" s="9"/>
      <c r="AE68" s="9"/>
    </row>
    <row r="69" s="10" customFormat="1" ht="19.92" customHeight="1">
      <c r="A69" s="10"/>
      <c r="B69" s="172"/>
      <c r="C69" s="173"/>
      <c r="D69" s="174" t="s">
        <v>708</v>
      </c>
      <c r="E69" s="175"/>
      <c r="F69" s="175"/>
      <c r="G69" s="175"/>
      <c r="H69" s="175"/>
      <c r="I69" s="175"/>
      <c r="J69" s="176">
        <f>J184</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123</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Školní 1480/61, Chomutov - učebna 2.1</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02.1-b1 -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124</v>
      </c>
      <c r="D88" s="181" t="s">
        <v>57</v>
      </c>
      <c r="E88" s="181" t="s">
        <v>53</v>
      </c>
      <c r="F88" s="181" t="s">
        <v>54</v>
      </c>
      <c r="G88" s="181" t="s">
        <v>125</v>
      </c>
      <c r="H88" s="181" t="s">
        <v>126</v>
      </c>
      <c r="I88" s="181" t="s">
        <v>127</v>
      </c>
      <c r="J88" s="181" t="s">
        <v>103</v>
      </c>
      <c r="K88" s="182" t="s">
        <v>128</v>
      </c>
      <c r="L88" s="183"/>
      <c r="M88" s="93" t="s">
        <v>19</v>
      </c>
      <c r="N88" s="94" t="s">
        <v>42</v>
      </c>
      <c r="O88" s="94" t="s">
        <v>129</v>
      </c>
      <c r="P88" s="94" t="s">
        <v>130</v>
      </c>
      <c r="Q88" s="94" t="s">
        <v>131</v>
      </c>
      <c r="R88" s="94" t="s">
        <v>132</v>
      </c>
      <c r="S88" s="94" t="s">
        <v>133</v>
      </c>
      <c r="T88" s="95" t="s">
        <v>134</v>
      </c>
      <c r="U88" s="178"/>
      <c r="V88" s="178"/>
      <c r="W88" s="178"/>
      <c r="X88" s="178"/>
      <c r="Y88" s="178"/>
      <c r="Z88" s="178"/>
      <c r="AA88" s="178"/>
      <c r="AB88" s="178"/>
      <c r="AC88" s="178"/>
      <c r="AD88" s="178"/>
      <c r="AE88" s="178"/>
    </row>
    <row r="89" s="2" customFormat="1" ht="22.8" customHeight="1">
      <c r="A89" s="39"/>
      <c r="B89" s="40"/>
      <c r="C89" s="100" t="s">
        <v>135</v>
      </c>
      <c r="D89" s="41"/>
      <c r="E89" s="41"/>
      <c r="F89" s="41"/>
      <c r="G89" s="41"/>
      <c r="H89" s="41"/>
      <c r="I89" s="41"/>
      <c r="J89" s="184">
        <f>BK89</f>
        <v>0</v>
      </c>
      <c r="K89" s="41"/>
      <c r="L89" s="45"/>
      <c r="M89" s="96"/>
      <c r="N89" s="185"/>
      <c r="O89" s="97"/>
      <c r="P89" s="186">
        <f>P90+P94+P130+P178+P183</f>
        <v>0</v>
      </c>
      <c r="Q89" s="97"/>
      <c r="R89" s="186">
        <f>R90+R94+R130+R178+R183</f>
        <v>0</v>
      </c>
      <c r="S89" s="97"/>
      <c r="T89" s="187">
        <f>T90+T94+T130+T178+T183</f>
        <v>0</v>
      </c>
      <c r="U89" s="39"/>
      <c r="V89" s="39"/>
      <c r="W89" s="39"/>
      <c r="X89" s="39"/>
      <c r="Y89" s="39"/>
      <c r="Z89" s="39"/>
      <c r="AA89" s="39"/>
      <c r="AB89" s="39"/>
      <c r="AC89" s="39"/>
      <c r="AD89" s="39"/>
      <c r="AE89" s="39"/>
      <c r="AT89" s="18" t="s">
        <v>71</v>
      </c>
      <c r="AU89" s="18" t="s">
        <v>104</v>
      </c>
      <c r="BK89" s="188">
        <f>BK90+BK94+BK130+BK178+BK183</f>
        <v>0</v>
      </c>
    </row>
    <row r="90" s="12" customFormat="1" ht="25.92" customHeight="1">
      <c r="A90" s="12"/>
      <c r="B90" s="189"/>
      <c r="C90" s="190"/>
      <c r="D90" s="191" t="s">
        <v>71</v>
      </c>
      <c r="E90" s="192" t="s">
        <v>136</v>
      </c>
      <c r="F90" s="192" t="s">
        <v>136</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138</v>
      </c>
      <c r="BK90" s="202">
        <f>BK91</f>
        <v>0</v>
      </c>
    </row>
    <row r="91" s="12" customFormat="1" ht="22.8" customHeight="1">
      <c r="A91" s="12"/>
      <c r="B91" s="189"/>
      <c r="C91" s="190"/>
      <c r="D91" s="191" t="s">
        <v>71</v>
      </c>
      <c r="E91" s="203" t="s">
        <v>586</v>
      </c>
      <c r="F91" s="203" t="s">
        <v>249</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138</v>
      </c>
      <c r="BK91" s="202">
        <f>SUM(BK92:BK93)</f>
        <v>0</v>
      </c>
    </row>
    <row r="92" s="2" customFormat="1" ht="24.15" customHeight="1">
      <c r="A92" s="39"/>
      <c r="B92" s="40"/>
      <c r="C92" s="205" t="s">
        <v>80</v>
      </c>
      <c r="D92" s="205" t="s">
        <v>141</v>
      </c>
      <c r="E92" s="206" t="s">
        <v>709</v>
      </c>
      <c r="F92" s="207" t="s">
        <v>710</v>
      </c>
      <c r="G92" s="208" t="s">
        <v>253</v>
      </c>
      <c r="H92" s="209">
        <v>1</v>
      </c>
      <c r="I92" s="210"/>
      <c r="J92" s="211">
        <f>ROUND(I92*H92,2)</f>
        <v>0</v>
      </c>
      <c r="K92" s="207" t="s">
        <v>145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146</v>
      </c>
      <c r="AT92" s="216" t="s">
        <v>141</v>
      </c>
      <c r="AU92" s="216" t="s">
        <v>82</v>
      </c>
      <c r="AY92" s="18" t="s">
        <v>138</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82</v>
      </c>
    </row>
    <row r="93" s="2" customFormat="1">
      <c r="A93" s="39"/>
      <c r="B93" s="40"/>
      <c r="C93" s="41"/>
      <c r="D93" s="218" t="s">
        <v>147</v>
      </c>
      <c r="E93" s="41"/>
      <c r="F93" s="219" t="s">
        <v>710</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147</v>
      </c>
      <c r="AU93" s="18" t="s">
        <v>82</v>
      </c>
    </row>
    <row r="94" s="12" customFormat="1" ht="25.92" customHeight="1">
      <c r="A94" s="12"/>
      <c r="B94" s="189"/>
      <c r="C94" s="190"/>
      <c r="D94" s="191" t="s">
        <v>71</v>
      </c>
      <c r="E94" s="192" t="s">
        <v>278</v>
      </c>
      <c r="F94" s="192" t="s">
        <v>279</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138</v>
      </c>
      <c r="BK94" s="202">
        <f>BK95</f>
        <v>0</v>
      </c>
    </row>
    <row r="95" s="12" customFormat="1" ht="22.8" customHeight="1">
      <c r="A95" s="12"/>
      <c r="B95" s="189"/>
      <c r="C95" s="190"/>
      <c r="D95" s="191" t="s">
        <v>71</v>
      </c>
      <c r="E95" s="203" t="s">
        <v>711</v>
      </c>
      <c r="F95" s="203" t="s">
        <v>712</v>
      </c>
      <c r="G95" s="190"/>
      <c r="H95" s="190"/>
      <c r="I95" s="193"/>
      <c r="J95" s="204">
        <f>BK95</f>
        <v>0</v>
      </c>
      <c r="K95" s="190"/>
      <c r="L95" s="195"/>
      <c r="M95" s="196"/>
      <c r="N95" s="197"/>
      <c r="O95" s="197"/>
      <c r="P95" s="198">
        <f>SUM(P96:P129)</f>
        <v>0</v>
      </c>
      <c r="Q95" s="197"/>
      <c r="R95" s="198">
        <f>SUM(R96:R129)</f>
        <v>0</v>
      </c>
      <c r="S95" s="197"/>
      <c r="T95" s="199">
        <f>SUM(T96:T129)</f>
        <v>0</v>
      </c>
      <c r="U95" s="12"/>
      <c r="V95" s="12"/>
      <c r="W95" s="12"/>
      <c r="X95" s="12"/>
      <c r="Y95" s="12"/>
      <c r="Z95" s="12"/>
      <c r="AA95" s="12"/>
      <c r="AB95" s="12"/>
      <c r="AC95" s="12"/>
      <c r="AD95" s="12"/>
      <c r="AE95" s="12"/>
      <c r="AR95" s="200" t="s">
        <v>82</v>
      </c>
      <c r="AT95" s="201" t="s">
        <v>71</v>
      </c>
      <c r="AU95" s="201" t="s">
        <v>80</v>
      </c>
      <c r="AY95" s="200" t="s">
        <v>138</v>
      </c>
      <c r="BK95" s="202">
        <f>SUM(BK96:BK129)</f>
        <v>0</v>
      </c>
    </row>
    <row r="96" s="2" customFormat="1" ht="16.5" customHeight="1">
      <c r="A96" s="39"/>
      <c r="B96" s="40"/>
      <c r="C96" s="205" t="s">
        <v>82</v>
      </c>
      <c r="D96" s="205" t="s">
        <v>141</v>
      </c>
      <c r="E96" s="206" t="s">
        <v>713</v>
      </c>
      <c r="F96" s="207" t="s">
        <v>714</v>
      </c>
      <c r="G96" s="208" t="s">
        <v>207</v>
      </c>
      <c r="H96" s="209">
        <v>1</v>
      </c>
      <c r="I96" s="210"/>
      <c r="J96" s="211">
        <f>ROUND(I96*H96,2)</f>
        <v>0</v>
      </c>
      <c r="K96" s="207" t="s">
        <v>145</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177</v>
      </c>
      <c r="AT96" s="216" t="s">
        <v>141</v>
      </c>
      <c r="AU96" s="216" t="s">
        <v>82</v>
      </c>
      <c r="AY96" s="18" t="s">
        <v>138</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177</v>
      </c>
      <c r="BM96" s="216" t="s">
        <v>146</v>
      </c>
    </row>
    <row r="97" s="2" customFormat="1">
      <c r="A97" s="39"/>
      <c r="B97" s="40"/>
      <c r="C97" s="41"/>
      <c r="D97" s="218" t="s">
        <v>147</v>
      </c>
      <c r="E97" s="41"/>
      <c r="F97" s="219" t="s">
        <v>714</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147</v>
      </c>
      <c r="AU97" s="18" t="s">
        <v>82</v>
      </c>
    </row>
    <row r="98" s="2" customFormat="1" ht="16.5" customHeight="1">
      <c r="A98" s="39"/>
      <c r="B98" s="40"/>
      <c r="C98" s="205" t="s">
        <v>139</v>
      </c>
      <c r="D98" s="205" t="s">
        <v>141</v>
      </c>
      <c r="E98" s="206" t="s">
        <v>715</v>
      </c>
      <c r="F98" s="207" t="s">
        <v>716</v>
      </c>
      <c r="G98" s="208" t="s">
        <v>207</v>
      </c>
      <c r="H98" s="209">
        <v>9</v>
      </c>
      <c r="I98" s="210"/>
      <c r="J98" s="211">
        <f>ROUND(I98*H98,2)</f>
        <v>0</v>
      </c>
      <c r="K98" s="207" t="s">
        <v>145</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177</v>
      </c>
      <c r="AT98" s="216" t="s">
        <v>141</v>
      </c>
      <c r="AU98" s="216" t="s">
        <v>82</v>
      </c>
      <c r="AY98" s="18" t="s">
        <v>138</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177</v>
      </c>
      <c r="BM98" s="216" t="s">
        <v>151</v>
      </c>
    </row>
    <row r="99" s="2" customFormat="1">
      <c r="A99" s="39"/>
      <c r="B99" s="40"/>
      <c r="C99" s="41"/>
      <c r="D99" s="218" t="s">
        <v>147</v>
      </c>
      <c r="E99" s="41"/>
      <c r="F99" s="219" t="s">
        <v>716</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147</v>
      </c>
      <c r="AU99" s="18" t="s">
        <v>82</v>
      </c>
    </row>
    <row r="100" s="2" customFormat="1" ht="24.15" customHeight="1">
      <c r="A100" s="39"/>
      <c r="B100" s="40"/>
      <c r="C100" s="205" t="s">
        <v>146</v>
      </c>
      <c r="D100" s="205" t="s">
        <v>141</v>
      </c>
      <c r="E100" s="206" t="s">
        <v>717</v>
      </c>
      <c r="F100" s="207" t="s">
        <v>718</v>
      </c>
      <c r="G100" s="208" t="s">
        <v>207</v>
      </c>
      <c r="H100" s="209">
        <v>6</v>
      </c>
      <c r="I100" s="210"/>
      <c r="J100" s="211">
        <f>ROUND(I100*H100,2)</f>
        <v>0</v>
      </c>
      <c r="K100" s="207" t="s">
        <v>145</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177</v>
      </c>
      <c r="AT100" s="216" t="s">
        <v>141</v>
      </c>
      <c r="AU100" s="216" t="s">
        <v>82</v>
      </c>
      <c r="AY100" s="18" t="s">
        <v>138</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177</v>
      </c>
      <c r="BM100" s="216" t="s">
        <v>161</v>
      </c>
    </row>
    <row r="101" s="2" customFormat="1">
      <c r="A101" s="39"/>
      <c r="B101" s="40"/>
      <c r="C101" s="41"/>
      <c r="D101" s="218" t="s">
        <v>147</v>
      </c>
      <c r="E101" s="41"/>
      <c r="F101" s="219" t="s">
        <v>718</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147</v>
      </c>
      <c r="AU101" s="18" t="s">
        <v>82</v>
      </c>
    </row>
    <row r="102" s="2" customFormat="1" ht="16.5" customHeight="1">
      <c r="A102" s="39"/>
      <c r="B102" s="40"/>
      <c r="C102" s="205" t="s">
        <v>163</v>
      </c>
      <c r="D102" s="205" t="s">
        <v>141</v>
      </c>
      <c r="E102" s="206" t="s">
        <v>715</v>
      </c>
      <c r="F102" s="207" t="s">
        <v>716</v>
      </c>
      <c r="G102" s="208" t="s">
        <v>207</v>
      </c>
      <c r="H102" s="209">
        <v>2</v>
      </c>
      <c r="I102" s="210"/>
      <c r="J102" s="211">
        <f>ROUND(I102*H102,2)</f>
        <v>0</v>
      </c>
      <c r="K102" s="207" t="s">
        <v>145</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177</v>
      </c>
      <c r="AT102" s="216" t="s">
        <v>141</v>
      </c>
      <c r="AU102" s="216" t="s">
        <v>82</v>
      </c>
      <c r="AY102" s="18" t="s">
        <v>138</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177</v>
      </c>
      <c r="BM102" s="216" t="s">
        <v>166</v>
      </c>
    </row>
    <row r="103" s="2" customFormat="1">
      <c r="A103" s="39"/>
      <c r="B103" s="40"/>
      <c r="C103" s="41"/>
      <c r="D103" s="218" t="s">
        <v>147</v>
      </c>
      <c r="E103" s="41"/>
      <c r="F103" s="219" t="s">
        <v>716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147</v>
      </c>
      <c r="AU103" s="18" t="s">
        <v>82</v>
      </c>
    </row>
    <row r="104" s="2" customFormat="1" ht="24.15" customHeight="1">
      <c r="A104" s="39"/>
      <c r="B104" s="40"/>
      <c r="C104" s="205" t="s">
        <v>151</v>
      </c>
      <c r="D104" s="205" t="s">
        <v>141</v>
      </c>
      <c r="E104" s="206" t="s">
        <v>717</v>
      </c>
      <c r="F104" s="207" t="s">
        <v>718</v>
      </c>
      <c r="G104" s="208" t="s">
        <v>207</v>
      </c>
      <c r="H104" s="209">
        <v>31</v>
      </c>
      <c r="I104" s="210"/>
      <c r="J104" s="211">
        <f>ROUND(I104*H104,2)</f>
        <v>0</v>
      </c>
      <c r="K104" s="207" t="s">
        <v>145</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177</v>
      </c>
      <c r="AT104" s="216" t="s">
        <v>141</v>
      </c>
      <c r="AU104" s="216" t="s">
        <v>82</v>
      </c>
      <c r="AY104" s="18" t="s">
        <v>138</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177</v>
      </c>
      <c r="BM104" s="216" t="s">
        <v>169</v>
      </c>
    </row>
    <row r="105" s="2" customFormat="1">
      <c r="A105" s="39"/>
      <c r="B105" s="40"/>
      <c r="C105" s="41"/>
      <c r="D105" s="218" t="s">
        <v>147</v>
      </c>
      <c r="E105" s="41"/>
      <c r="F105" s="219" t="s">
        <v>718</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147</v>
      </c>
      <c r="AU105" s="18" t="s">
        <v>82</v>
      </c>
    </row>
    <row r="106" s="2" customFormat="1" ht="24.15" customHeight="1">
      <c r="A106" s="39"/>
      <c r="B106" s="40"/>
      <c r="C106" s="205" t="s">
        <v>171</v>
      </c>
      <c r="D106" s="205" t="s">
        <v>141</v>
      </c>
      <c r="E106" s="206" t="s">
        <v>719</v>
      </c>
      <c r="F106" s="207" t="s">
        <v>720</v>
      </c>
      <c r="G106" s="208" t="s">
        <v>207</v>
      </c>
      <c r="H106" s="209">
        <v>2</v>
      </c>
      <c r="I106" s="210"/>
      <c r="J106" s="211">
        <f>ROUND(I106*H106,2)</f>
        <v>0</v>
      </c>
      <c r="K106" s="207" t="s">
        <v>145</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177</v>
      </c>
      <c r="AT106" s="216" t="s">
        <v>141</v>
      </c>
      <c r="AU106" s="216" t="s">
        <v>82</v>
      </c>
      <c r="AY106" s="18" t="s">
        <v>138</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177</v>
      </c>
      <c r="BM106" s="216" t="s">
        <v>174</v>
      </c>
    </row>
    <row r="107" s="2" customFormat="1">
      <c r="A107" s="39"/>
      <c r="B107" s="40"/>
      <c r="C107" s="41"/>
      <c r="D107" s="218" t="s">
        <v>147</v>
      </c>
      <c r="E107" s="41"/>
      <c r="F107" s="219" t="s">
        <v>720</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147</v>
      </c>
      <c r="AU107" s="18" t="s">
        <v>82</v>
      </c>
    </row>
    <row r="108" s="2" customFormat="1" ht="16.5" customHeight="1">
      <c r="A108" s="39"/>
      <c r="B108" s="40"/>
      <c r="C108" s="205" t="s">
        <v>161</v>
      </c>
      <c r="D108" s="205" t="s">
        <v>141</v>
      </c>
      <c r="E108" s="206" t="s">
        <v>721</v>
      </c>
      <c r="F108" s="207" t="s">
        <v>722</v>
      </c>
      <c r="G108" s="208" t="s">
        <v>207</v>
      </c>
      <c r="H108" s="209">
        <v>2</v>
      </c>
      <c r="I108" s="210"/>
      <c r="J108" s="211">
        <f>ROUND(I108*H108,2)</f>
        <v>0</v>
      </c>
      <c r="K108" s="207" t="s">
        <v>145</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177</v>
      </c>
      <c r="AT108" s="216" t="s">
        <v>141</v>
      </c>
      <c r="AU108" s="216" t="s">
        <v>82</v>
      </c>
      <c r="AY108" s="18" t="s">
        <v>138</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177</v>
      </c>
      <c r="BM108" s="216" t="s">
        <v>177</v>
      </c>
    </row>
    <row r="109" s="2" customFormat="1">
      <c r="A109" s="39"/>
      <c r="B109" s="40"/>
      <c r="C109" s="41"/>
      <c r="D109" s="218" t="s">
        <v>147</v>
      </c>
      <c r="E109" s="41"/>
      <c r="F109" s="219" t="s">
        <v>722</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147</v>
      </c>
      <c r="AU109" s="18" t="s">
        <v>82</v>
      </c>
    </row>
    <row r="110" s="2" customFormat="1" ht="24.15" customHeight="1">
      <c r="A110" s="39"/>
      <c r="B110" s="40"/>
      <c r="C110" s="205" t="s">
        <v>179</v>
      </c>
      <c r="D110" s="205" t="s">
        <v>141</v>
      </c>
      <c r="E110" s="206" t="s">
        <v>723</v>
      </c>
      <c r="F110" s="207" t="s">
        <v>724</v>
      </c>
      <c r="G110" s="208" t="s">
        <v>229</v>
      </c>
      <c r="H110" s="209">
        <v>60</v>
      </c>
      <c r="I110" s="210"/>
      <c r="J110" s="211">
        <f>ROUND(I110*H110,2)</f>
        <v>0</v>
      </c>
      <c r="K110" s="207" t="s">
        <v>145</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177</v>
      </c>
      <c r="AT110" s="216" t="s">
        <v>141</v>
      </c>
      <c r="AU110" s="216" t="s">
        <v>82</v>
      </c>
      <c r="AY110" s="18" t="s">
        <v>138</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177</v>
      </c>
      <c r="BM110" s="216" t="s">
        <v>182</v>
      </c>
    </row>
    <row r="111" s="2" customFormat="1">
      <c r="A111" s="39"/>
      <c r="B111" s="40"/>
      <c r="C111" s="41"/>
      <c r="D111" s="218" t="s">
        <v>147</v>
      </c>
      <c r="E111" s="41"/>
      <c r="F111" s="219" t="s">
        <v>724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147</v>
      </c>
      <c r="AU111" s="18" t="s">
        <v>82</v>
      </c>
    </row>
    <row r="112" s="2" customFormat="1" ht="24.15" customHeight="1">
      <c r="A112" s="39"/>
      <c r="B112" s="40"/>
      <c r="C112" s="205" t="s">
        <v>166</v>
      </c>
      <c r="D112" s="205" t="s">
        <v>141</v>
      </c>
      <c r="E112" s="206" t="s">
        <v>725</v>
      </c>
      <c r="F112" s="207" t="s">
        <v>726</v>
      </c>
      <c r="G112" s="208" t="s">
        <v>229</v>
      </c>
      <c r="H112" s="209">
        <v>80</v>
      </c>
      <c r="I112" s="210"/>
      <c r="J112" s="211">
        <f>ROUND(I112*H112,2)</f>
        <v>0</v>
      </c>
      <c r="K112" s="207" t="s">
        <v>145</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177</v>
      </c>
      <c r="AT112" s="216" t="s">
        <v>141</v>
      </c>
      <c r="AU112" s="216" t="s">
        <v>82</v>
      </c>
      <c r="AY112" s="18" t="s">
        <v>138</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177</v>
      </c>
      <c r="BM112" s="216" t="s">
        <v>191</v>
      </c>
    </row>
    <row r="113" s="2" customFormat="1">
      <c r="A113" s="39"/>
      <c r="B113" s="40"/>
      <c r="C113" s="41"/>
      <c r="D113" s="218" t="s">
        <v>147</v>
      </c>
      <c r="E113" s="41"/>
      <c r="F113" s="219" t="s">
        <v>726</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147</v>
      </c>
      <c r="AU113" s="18" t="s">
        <v>82</v>
      </c>
    </row>
    <row r="114" s="2" customFormat="1" ht="24.15" customHeight="1">
      <c r="A114" s="39"/>
      <c r="B114" s="40"/>
      <c r="C114" s="205" t="s">
        <v>196</v>
      </c>
      <c r="D114" s="205" t="s">
        <v>141</v>
      </c>
      <c r="E114" s="206" t="s">
        <v>727</v>
      </c>
      <c r="F114" s="207" t="s">
        <v>728</v>
      </c>
      <c r="G114" s="208" t="s">
        <v>207</v>
      </c>
      <c r="H114" s="209">
        <v>6</v>
      </c>
      <c r="I114" s="210"/>
      <c r="J114" s="211">
        <f>ROUND(I114*H114,2)</f>
        <v>0</v>
      </c>
      <c r="K114" s="207" t="s">
        <v>145</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177</v>
      </c>
      <c r="AT114" s="216" t="s">
        <v>141</v>
      </c>
      <c r="AU114" s="216" t="s">
        <v>82</v>
      </c>
      <c r="AY114" s="18" t="s">
        <v>138</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177</v>
      </c>
      <c r="BM114" s="216" t="s">
        <v>199</v>
      </c>
    </row>
    <row r="115" s="2" customFormat="1">
      <c r="A115" s="39"/>
      <c r="B115" s="40"/>
      <c r="C115" s="41"/>
      <c r="D115" s="218" t="s">
        <v>147</v>
      </c>
      <c r="E115" s="41"/>
      <c r="F115" s="219" t="s">
        <v>728</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147</v>
      </c>
      <c r="AU115" s="18" t="s">
        <v>82</v>
      </c>
    </row>
    <row r="116" s="2" customFormat="1" ht="24.15" customHeight="1">
      <c r="A116" s="39"/>
      <c r="B116" s="40"/>
      <c r="C116" s="205" t="s">
        <v>169</v>
      </c>
      <c r="D116" s="205" t="s">
        <v>141</v>
      </c>
      <c r="E116" s="206" t="s">
        <v>729</v>
      </c>
      <c r="F116" s="207" t="s">
        <v>730</v>
      </c>
      <c r="G116" s="208" t="s">
        <v>207</v>
      </c>
      <c r="H116" s="209">
        <v>25</v>
      </c>
      <c r="I116" s="210"/>
      <c r="J116" s="211">
        <f>ROUND(I116*H116,2)</f>
        <v>0</v>
      </c>
      <c r="K116" s="207" t="s">
        <v>145</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177</v>
      </c>
      <c r="AT116" s="216" t="s">
        <v>141</v>
      </c>
      <c r="AU116" s="216" t="s">
        <v>82</v>
      </c>
      <c r="AY116" s="18" t="s">
        <v>138</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177</v>
      </c>
      <c r="BM116" s="216" t="s">
        <v>203</v>
      </c>
    </row>
    <row r="117" s="2" customFormat="1">
      <c r="A117" s="39"/>
      <c r="B117" s="40"/>
      <c r="C117" s="41"/>
      <c r="D117" s="218" t="s">
        <v>147</v>
      </c>
      <c r="E117" s="41"/>
      <c r="F117" s="219" t="s">
        <v>730</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147</v>
      </c>
      <c r="AU117" s="18" t="s">
        <v>82</v>
      </c>
    </row>
    <row r="118" s="2" customFormat="1" ht="24.15" customHeight="1">
      <c r="A118" s="39"/>
      <c r="B118" s="40"/>
      <c r="C118" s="205" t="s">
        <v>204</v>
      </c>
      <c r="D118" s="205" t="s">
        <v>141</v>
      </c>
      <c r="E118" s="206" t="s">
        <v>731</v>
      </c>
      <c r="F118" s="207" t="s">
        <v>732</v>
      </c>
      <c r="G118" s="208" t="s">
        <v>229</v>
      </c>
      <c r="H118" s="209">
        <v>320</v>
      </c>
      <c r="I118" s="210"/>
      <c r="J118" s="211">
        <f>ROUND(I118*H118,2)</f>
        <v>0</v>
      </c>
      <c r="K118" s="207" t="s">
        <v>145</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177</v>
      </c>
      <c r="AT118" s="216" t="s">
        <v>141</v>
      </c>
      <c r="AU118" s="216" t="s">
        <v>82</v>
      </c>
      <c r="AY118" s="18" t="s">
        <v>138</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177</v>
      </c>
      <c r="BM118" s="216" t="s">
        <v>208</v>
      </c>
    </row>
    <row r="119" s="2" customFormat="1">
      <c r="A119" s="39"/>
      <c r="B119" s="40"/>
      <c r="C119" s="41"/>
      <c r="D119" s="218" t="s">
        <v>147</v>
      </c>
      <c r="E119" s="41"/>
      <c r="F119" s="219" t="s">
        <v>732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147</v>
      </c>
      <c r="AU119" s="18" t="s">
        <v>82</v>
      </c>
    </row>
    <row r="120" s="2" customFormat="1" ht="21.75" customHeight="1">
      <c r="A120" s="39"/>
      <c r="B120" s="40"/>
      <c r="C120" s="205" t="s">
        <v>174</v>
      </c>
      <c r="D120" s="205" t="s">
        <v>141</v>
      </c>
      <c r="E120" s="206" t="s">
        <v>733</v>
      </c>
      <c r="F120" s="207" t="s">
        <v>734</v>
      </c>
      <c r="G120" s="208" t="s">
        <v>207</v>
      </c>
      <c r="H120" s="209">
        <v>1</v>
      </c>
      <c r="I120" s="210"/>
      <c r="J120" s="211">
        <f>ROUND(I120*H120,2)</f>
        <v>0</v>
      </c>
      <c r="K120" s="207" t="s">
        <v>145</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177</v>
      </c>
      <c r="AT120" s="216" t="s">
        <v>141</v>
      </c>
      <c r="AU120" s="216" t="s">
        <v>82</v>
      </c>
      <c r="AY120" s="18" t="s">
        <v>138</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177</v>
      </c>
      <c r="BM120" s="216" t="s">
        <v>211</v>
      </c>
    </row>
    <row r="121" s="2" customFormat="1">
      <c r="A121" s="39"/>
      <c r="B121" s="40"/>
      <c r="C121" s="41"/>
      <c r="D121" s="218" t="s">
        <v>147</v>
      </c>
      <c r="E121" s="41"/>
      <c r="F121" s="219" t="s">
        <v>734</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147</v>
      </c>
      <c r="AU121" s="18" t="s">
        <v>82</v>
      </c>
    </row>
    <row r="122" s="2" customFormat="1" ht="21.75" customHeight="1">
      <c r="A122" s="39"/>
      <c r="B122" s="40"/>
      <c r="C122" s="205" t="s">
        <v>8</v>
      </c>
      <c r="D122" s="205" t="s">
        <v>141</v>
      </c>
      <c r="E122" s="206" t="s">
        <v>735</v>
      </c>
      <c r="F122" s="207" t="s">
        <v>736</v>
      </c>
      <c r="G122" s="208" t="s">
        <v>207</v>
      </c>
      <c r="H122" s="209">
        <v>1</v>
      </c>
      <c r="I122" s="210"/>
      <c r="J122" s="211">
        <f>ROUND(I122*H122,2)</f>
        <v>0</v>
      </c>
      <c r="K122" s="207" t="s">
        <v>145</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177</v>
      </c>
      <c r="AT122" s="216" t="s">
        <v>141</v>
      </c>
      <c r="AU122" s="216" t="s">
        <v>82</v>
      </c>
      <c r="AY122" s="18" t="s">
        <v>138</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177</v>
      </c>
      <c r="BM122" s="216" t="s">
        <v>215</v>
      </c>
    </row>
    <row r="123" s="2" customFormat="1">
      <c r="A123" s="39"/>
      <c r="B123" s="40"/>
      <c r="C123" s="41"/>
      <c r="D123" s="218" t="s">
        <v>147</v>
      </c>
      <c r="E123" s="41"/>
      <c r="F123" s="219" t="s">
        <v>736</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147</v>
      </c>
      <c r="AU123" s="18" t="s">
        <v>82</v>
      </c>
    </row>
    <row r="124" s="2" customFormat="1" ht="24.15" customHeight="1">
      <c r="A124" s="39"/>
      <c r="B124" s="40"/>
      <c r="C124" s="205" t="s">
        <v>177</v>
      </c>
      <c r="D124" s="205" t="s">
        <v>141</v>
      </c>
      <c r="E124" s="206" t="s">
        <v>737</v>
      </c>
      <c r="F124" s="207" t="s">
        <v>738</v>
      </c>
      <c r="G124" s="208" t="s">
        <v>207</v>
      </c>
      <c r="H124" s="209">
        <v>5</v>
      </c>
      <c r="I124" s="210"/>
      <c r="J124" s="211">
        <f>ROUND(I124*H124,2)</f>
        <v>0</v>
      </c>
      <c r="K124" s="207" t="s">
        <v>145</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177</v>
      </c>
      <c r="AT124" s="216" t="s">
        <v>141</v>
      </c>
      <c r="AU124" s="216" t="s">
        <v>82</v>
      </c>
      <c r="AY124" s="18" t="s">
        <v>138</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177</v>
      </c>
      <c r="BM124" s="216" t="s">
        <v>219</v>
      </c>
    </row>
    <row r="125" s="2" customFormat="1">
      <c r="A125" s="39"/>
      <c r="B125" s="40"/>
      <c r="C125" s="41"/>
      <c r="D125" s="218" t="s">
        <v>147</v>
      </c>
      <c r="E125" s="41"/>
      <c r="F125" s="219" t="s">
        <v>738</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147</v>
      </c>
      <c r="AU125" s="18" t="s">
        <v>82</v>
      </c>
    </row>
    <row r="126" s="2" customFormat="1" ht="16.5" customHeight="1">
      <c r="A126" s="39"/>
      <c r="B126" s="40"/>
      <c r="C126" s="205" t="s">
        <v>221</v>
      </c>
      <c r="D126" s="205" t="s">
        <v>141</v>
      </c>
      <c r="E126" s="206" t="s">
        <v>739</v>
      </c>
      <c r="F126" s="207" t="s">
        <v>740</v>
      </c>
      <c r="G126" s="208" t="s">
        <v>207</v>
      </c>
      <c r="H126" s="209">
        <v>1</v>
      </c>
      <c r="I126" s="210"/>
      <c r="J126" s="211">
        <f>ROUND(I126*H126,2)</f>
        <v>0</v>
      </c>
      <c r="K126" s="207" t="s">
        <v>145</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177</v>
      </c>
      <c r="AT126" s="216" t="s">
        <v>141</v>
      </c>
      <c r="AU126" s="216" t="s">
        <v>82</v>
      </c>
      <c r="AY126" s="18" t="s">
        <v>138</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177</v>
      </c>
      <c r="BM126" s="216" t="s">
        <v>224</v>
      </c>
    </row>
    <row r="127" s="2" customFormat="1">
      <c r="A127" s="39"/>
      <c r="B127" s="40"/>
      <c r="C127" s="41"/>
      <c r="D127" s="218" t="s">
        <v>147</v>
      </c>
      <c r="E127" s="41"/>
      <c r="F127" s="219" t="s">
        <v>740</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147</v>
      </c>
      <c r="AU127" s="18" t="s">
        <v>82</v>
      </c>
    </row>
    <row r="128" s="2" customFormat="1" ht="24.15" customHeight="1">
      <c r="A128" s="39"/>
      <c r="B128" s="40"/>
      <c r="C128" s="205" t="s">
        <v>182</v>
      </c>
      <c r="D128" s="205" t="s">
        <v>141</v>
      </c>
      <c r="E128" s="206" t="s">
        <v>741</v>
      </c>
      <c r="F128" s="207" t="s">
        <v>742</v>
      </c>
      <c r="G128" s="208" t="s">
        <v>207</v>
      </c>
      <c r="H128" s="209">
        <v>29</v>
      </c>
      <c r="I128" s="210"/>
      <c r="J128" s="211">
        <f>ROUND(I128*H128,2)</f>
        <v>0</v>
      </c>
      <c r="K128" s="207" t="s">
        <v>145</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177</v>
      </c>
      <c r="AT128" s="216" t="s">
        <v>141</v>
      </c>
      <c r="AU128" s="216" t="s">
        <v>82</v>
      </c>
      <c r="AY128" s="18" t="s">
        <v>138</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177</v>
      </c>
      <c r="BM128" s="216" t="s">
        <v>230</v>
      </c>
    </row>
    <row r="129" s="2" customFormat="1">
      <c r="A129" s="39"/>
      <c r="B129" s="40"/>
      <c r="C129" s="41"/>
      <c r="D129" s="218" t="s">
        <v>147</v>
      </c>
      <c r="E129" s="41"/>
      <c r="F129" s="219" t="s">
        <v>742</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147</v>
      </c>
      <c r="AU129" s="18" t="s">
        <v>82</v>
      </c>
    </row>
    <row r="130" s="12" customFormat="1" ht="25.92" customHeight="1">
      <c r="A130" s="12"/>
      <c r="B130" s="189"/>
      <c r="C130" s="190"/>
      <c r="D130" s="191" t="s">
        <v>71</v>
      </c>
      <c r="E130" s="192" t="s">
        <v>383</v>
      </c>
      <c r="F130" s="192" t="s">
        <v>743</v>
      </c>
      <c r="G130" s="190"/>
      <c r="H130" s="190"/>
      <c r="I130" s="193"/>
      <c r="J130" s="194">
        <f>BK130</f>
        <v>0</v>
      </c>
      <c r="K130" s="190"/>
      <c r="L130" s="195"/>
      <c r="M130" s="196"/>
      <c r="N130" s="197"/>
      <c r="O130" s="197"/>
      <c r="P130" s="198">
        <f>P131+P159</f>
        <v>0</v>
      </c>
      <c r="Q130" s="197"/>
      <c r="R130" s="198">
        <f>R131+R159</f>
        <v>0</v>
      </c>
      <c r="S130" s="197"/>
      <c r="T130" s="199">
        <f>T131+T159</f>
        <v>0</v>
      </c>
      <c r="U130" s="12"/>
      <c r="V130" s="12"/>
      <c r="W130" s="12"/>
      <c r="X130" s="12"/>
      <c r="Y130" s="12"/>
      <c r="Z130" s="12"/>
      <c r="AA130" s="12"/>
      <c r="AB130" s="12"/>
      <c r="AC130" s="12"/>
      <c r="AD130" s="12"/>
      <c r="AE130" s="12"/>
      <c r="AR130" s="200" t="s">
        <v>139</v>
      </c>
      <c r="AT130" s="201" t="s">
        <v>71</v>
      </c>
      <c r="AU130" s="201" t="s">
        <v>72</v>
      </c>
      <c r="AY130" s="200" t="s">
        <v>138</v>
      </c>
      <c r="BK130" s="202">
        <f>BK131+BK159</f>
        <v>0</v>
      </c>
    </row>
    <row r="131" s="12" customFormat="1" ht="22.8" customHeight="1">
      <c r="A131" s="12"/>
      <c r="B131" s="189"/>
      <c r="C131" s="190"/>
      <c r="D131" s="191" t="s">
        <v>71</v>
      </c>
      <c r="E131" s="203" t="s">
        <v>744</v>
      </c>
      <c r="F131" s="203" t="s">
        <v>745</v>
      </c>
      <c r="G131" s="190"/>
      <c r="H131" s="190"/>
      <c r="I131" s="193"/>
      <c r="J131" s="204">
        <f>BK131</f>
        <v>0</v>
      </c>
      <c r="K131" s="190"/>
      <c r="L131" s="195"/>
      <c r="M131" s="196"/>
      <c r="N131" s="197"/>
      <c r="O131" s="197"/>
      <c r="P131" s="198">
        <f>SUM(P132:P158)</f>
        <v>0</v>
      </c>
      <c r="Q131" s="197"/>
      <c r="R131" s="198">
        <f>SUM(R132:R158)</f>
        <v>0</v>
      </c>
      <c r="S131" s="197"/>
      <c r="T131" s="199">
        <f>SUM(T132:T158)</f>
        <v>0</v>
      </c>
      <c r="U131" s="12"/>
      <c r="V131" s="12"/>
      <c r="W131" s="12"/>
      <c r="X131" s="12"/>
      <c r="Y131" s="12"/>
      <c r="Z131" s="12"/>
      <c r="AA131" s="12"/>
      <c r="AB131" s="12"/>
      <c r="AC131" s="12"/>
      <c r="AD131" s="12"/>
      <c r="AE131" s="12"/>
      <c r="AR131" s="200" t="s">
        <v>139</v>
      </c>
      <c r="AT131" s="201" t="s">
        <v>71</v>
      </c>
      <c r="AU131" s="201" t="s">
        <v>80</v>
      </c>
      <c r="AY131" s="200" t="s">
        <v>138</v>
      </c>
      <c r="BK131" s="202">
        <f>SUM(BK132:BK158)</f>
        <v>0</v>
      </c>
    </row>
    <row r="132" s="2" customFormat="1" ht="21.75" customHeight="1">
      <c r="A132" s="39"/>
      <c r="B132" s="40"/>
      <c r="C132" s="205" t="s">
        <v>231</v>
      </c>
      <c r="D132" s="205" t="s">
        <v>141</v>
      </c>
      <c r="E132" s="206" t="s">
        <v>746</v>
      </c>
      <c r="F132" s="207" t="s">
        <v>747</v>
      </c>
      <c r="G132" s="208" t="s">
        <v>207</v>
      </c>
      <c r="H132" s="209">
        <v>1</v>
      </c>
      <c r="I132" s="210"/>
      <c r="J132" s="211">
        <f>ROUND(I132*H132,2)</f>
        <v>0</v>
      </c>
      <c r="K132" s="207" t="s">
        <v>145</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297</v>
      </c>
      <c r="AT132" s="216" t="s">
        <v>141</v>
      </c>
      <c r="AU132" s="216" t="s">
        <v>82</v>
      </c>
      <c r="AY132" s="18" t="s">
        <v>138</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297</v>
      </c>
      <c r="BM132" s="216" t="s">
        <v>234</v>
      </c>
    </row>
    <row r="133" s="2" customFormat="1">
      <c r="A133" s="39"/>
      <c r="B133" s="40"/>
      <c r="C133" s="41"/>
      <c r="D133" s="218" t="s">
        <v>147</v>
      </c>
      <c r="E133" s="41"/>
      <c r="F133" s="219" t="s">
        <v>747</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147</v>
      </c>
      <c r="AU133" s="18" t="s">
        <v>82</v>
      </c>
    </row>
    <row r="134" s="2" customFormat="1" ht="24.15" customHeight="1">
      <c r="A134" s="39"/>
      <c r="B134" s="40"/>
      <c r="C134" s="205" t="s">
        <v>191</v>
      </c>
      <c r="D134" s="205" t="s">
        <v>141</v>
      </c>
      <c r="E134" s="206" t="s">
        <v>748</v>
      </c>
      <c r="F134" s="207" t="s">
        <v>749</v>
      </c>
      <c r="G134" s="208" t="s">
        <v>229</v>
      </c>
      <c r="H134" s="209">
        <v>160</v>
      </c>
      <c r="I134" s="210"/>
      <c r="J134" s="211">
        <f>ROUND(I134*H134,2)</f>
        <v>0</v>
      </c>
      <c r="K134" s="207" t="s">
        <v>145</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297</v>
      </c>
      <c r="AT134" s="216" t="s">
        <v>141</v>
      </c>
      <c r="AU134" s="216" t="s">
        <v>82</v>
      </c>
      <c r="AY134" s="18" t="s">
        <v>138</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297</v>
      </c>
      <c r="BM134" s="216" t="s">
        <v>238</v>
      </c>
    </row>
    <row r="135" s="2" customFormat="1">
      <c r="A135" s="39"/>
      <c r="B135" s="40"/>
      <c r="C135" s="41"/>
      <c r="D135" s="218" t="s">
        <v>147</v>
      </c>
      <c r="E135" s="41"/>
      <c r="F135" s="219" t="s">
        <v>749</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147</v>
      </c>
      <c r="AU135" s="18" t="s">
        <v>82</v>
      </c>
    </row>
    <row r="136" s="2" customFormat="1" ht="24.15" customHeight="1">
      <c r="A136" s="39"/>
      <c r="B136" s="40"/>
      <c r="C136" s="205" t="s">
        <v>7</v>
      </c>
      <c r="D136" s="205" t="s">
        <v>141</v>
      </c>
      <c r="E136" s="206" t="s">
        <v>750</v>
      </c>
      <c r="F136" s="207" t="s">
        <v>751</v>
      </c>
      <c r="G136" s="208" t="s">
        <v>229</v>
      </c>
      <c r="H136" s="209">
        <v>15</v>
      </c>
      <c r="I136" s="210"/>
      <c r="J136" s="211">
        <f>ROUND(I136*H136,2)</f>
        <v>0</v>
      </c>
      <c r="K136" s="207" t="s">
        <v>145</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297</v>
      </c>
      <c r="AT136" s="216" t="s">
        <v>141</v>
      </c>
      <c r="AU136" s="216" t="s">
        <v>82</v>
      </c>
      <c r="AY136" s="18" t="s">
        <v>138</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297</v>
      </c>
      <c r="BM136" s="216" t="s">
        <v>241</v>
      </c>
    </row>
    <row r="137" s="2" customFormat="1">
      <c r="A137" s="39"/>
      <c r="B137" s="40"/>
      <c r="C137" s="41"/>
      <c r="D137" s="218" t="s">
        <v>147</v>
      </c>
      <c r="E137" s="41"/>
      <c r="F137" s="219" t="s">
        <v>751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147</v>
      </c>
      <c r="AU137" s="18" t="s">
        <v>82</v>
      </c>
    </row>
    <row r="138" s="2" customFormat="1" ht="24.15" customHeight="1">
      <c r="A138" s="39"/>
      <c r="B138" s="40"/>
      <c r="C138" s="205" t="s">
        <v>199</v>
      </c>
      <c r="D138" s="205" t="s">
        <v>141</v>
      </c>
      <c r="E138" s="206" t="s">
        <v>752</v>
      </c>
      <c r="F138" s="207" t="s">
        <v>753</v>
      </c>
      <c r="G138" s="208" t="s">
        <v>229</v>
      </c>
      <c r="H138" s="209">
        <v>150</v>
      </c>
      <c r="I138" s="210"/>
      <c r="J138" s="211">
        <f>ROUND(I138*H138,2)</f>
        <v>0</v>
      </c>
      <c r="K138" s="207" t="s">
        <v>145</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297</v>
      </c>
      <c r="AT138" s="216" t="s">
        <v>141</v>
      </c>
      <c r="AU138" s="216" t="s">
        <v>82</v>
      </c>
      <c r="AY138" s="18" t="s">
        <v>138</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297</v>
      </c>
      <c r="BM138" s="216" t="s">
        <v>245</v>
      </c>
    </row>
    <row r="139" s="2" customFormat="1">
      <c r="A139" s="39"/>
      <c r="B139" s="40"/>
      <c r="C139" s="41"/>
      <c r="D139" s="218" t="s">
        <v>147</v>
      </c>
      <c r="E139" s="41"/>
      <c r="F139" s="219" t="s">
        <v>753</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147</v>
      </c>
      <c r="AU139" s="18" t="s">
        <v>82</v>
      </c>
    </row>
    <row r="140" s="2" customFormat="1" ht="24.15" customHeight="1">
      <c r="A140" s="39"/>
      <c r="B140" s="40"/>
      <c r="C140" s="205" t="s">
        <v>250</v>
      </c>
      <c r="D140" s="205" t="s">
        <v>141</v>
      </c>
      <c r="E140" s="206" t="s">
        <v>754</v>
      </c>
      <c r="F140" s="207" t="s">
        <v>755</v>
      </c>
      <c r="G140" s="208" t="s">
        <v>229</v>
      </c>
      <c r="H140" s="209">
        <v>15</v>
      </c>
      <c r="I140" s="210"/>
      <c r="J140" s="211">
        <f>ROUND(I140*H140,2)</f>
        <v>0</v>
      </c>
      <c r="K140" s="207" t="s">
        <v>145</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297</v>
      </c>
      <c r="AT140" s="216" t="s">
        <v>141</v>
      </c>
      <c r="AU140" s="216" t="s">
        <v>82</v>
      </c>
      <c r="AY140" s="18" t="s">
        <v>138</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297</v>
      </c>
      <c r="BM140" s="216" t="s">
        <v>254</v>
      </c>
    </row>
    <row r="141" s="2" customFormat="1">
      <c r="A141" s="39"/>
      <c r="B141" s="40"/>
      <c r="C141" s="41"/>
      <c r="D141" s="218" t="s">
        <v>147</v>
      </c>
      <c r="E141" s="41"/>
      <c r="F141" s="219" t="s">
        <v>755</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147</v>
      </c>
      <c r="AU141" s="18" t="s">
        <v>82</v>
      </c>
    </row>
    <row r="142" s="2" customFormat="1" ht="24.15" customHeight="1">
      <c r="A142" s="39"/>
      <c r="B142" s="40"/>
      <c r="C142" s="205" t="s">
        <v>203</v>
      </c>
      <c r="D142" s="205" t="s">
        <v>141</v>
      </c>
      <c r="E142" s="206" t="s">
        <v>756</v>
      </c>
      <c r="F142" s="207" t="s">
        <v>757</v>
      </c>
      <c r="G142" s="208" t="s">
        <v>207</v>
      </c>
      <c r="H142" s="209">
        <v>1</v>
      </c>
      <c r="I142" s="210"/>
      <c r="J142" s="211">
        <f>ROUND(I142*H142,2)</f>
        <v>0</v>
      </c>
      <c r="K142" s="207" t="s">
        <v>145</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297</v>
      </c>
      <c r="AT142" s="216" t="s">
        <v>141</v>
      </c>
      <c r="AU142" s="216" t="s">
        <v>82</v>
      </c>
      <c r="AY142" s="18" t="s">
        <v>138</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297</v>
      </c>
      <c r="BM142" s="216" t="s">
        <v>258</v>
      </c>
    </row>
    <row r="143" s="2" customFormat="1">
      <c r="A143" s="39"/>
      <c r="B143" s="40"/>
      <c r="C143" s="41"/>
      <c r="D143" s="218" t="s">
        <v>147</v>
      </c>
      <c r="E143" s="41"/>
      <c r="F143" s="219" t="s">
        <v>757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147</v>
      </c>
      <c r="AU143" s="18" t="s">
        <v>82</v>
      </c>
    </row>
    <row r="144" s="2" customFormat="1" ht="24.15" customHeight="1">
      <c r="A144" s="39"/>
      <c r="B144" s="40"/>
      <c r="C144" s="205" t="s">
        <v>260</v>
      </c>
      <c r="D144" s="205" t="s">
        <v>141</v>
      </c>
      <c r="E144" s="206" t="s">
        <v>731</v>
      </c>
      <c r="F144" s="207" t="s">
        <v>732</v>
      </c>
      <c r="G144" s="208" t="s">
        <v>229</v>
      </c>
      <c r="H144" s="209">
        <v>60</v>
      </c>
      <c r="I144" s="210"/>
      <c r="J144" s="211">
        <f>ROUND(I144*H144,2)</f>
        <v>0</v>
      </c>
      <c r="K144" s="207" t="s">
        <v>145</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297</v>
      </c>
      <c r="AT144" s="216" t="s">
        <v>141</v>
      </c>
      <c r="AU144" s="216" t="s">
        <v>82</v>
      </c>
      <c r="AY144" s="18" t="s">
        <v>138</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297</v>
      </c>
      <c r="BM144" s="216" t="s">
        <v>263</v>
      </c>
    </row>
    <row r="145" s="2" customFormat="1">
      <c r="A145" s="39"/>
      <c r="B145" s="40"/>
      <c r="C145" s="41"/>
      <c r="D145" s="218" t="s">
        <v>147</v>
      </c>
      <c r="E145" s="41"/>
      <c r="F145" s="219" t="s">
        <v>732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147</v>
      </c>
      <c r="AU145" s="18" t="s">
        <v>82</v>
      </c>
    </row>
    <row r="146" s="2" customFormat="1" ht="24.15" customHeight="1">
      <c r="A146" s="39"/>
      <c r="B146" s="40"/>
      <c r="C146" s="205" t="s">
        <v>208</v>
      </c>
      <c r="D146" s="205" t="s">
        <v>141</v>
      </c>
      <c r="E146" s="206" t="s">
        <v>758</v>
      </c>
      <c r="F146" s="207" t="s">
        <v>759</v>
      </c>
      <c r="G146" s="208" t="s">
        <v>207</v>
      </c>
      <c r="H146" s="209">
        <v>2</v>
      </c>
      <c r="I146" s="210"/>
      <c r="J146" s="211">
        <f>ROUND(I146*H146,2)</f>
        <v>0</v>
      </c>
      <c r="K146" s="207" t="s">
        <v>145</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297</v>
      </c>
      <c r="AT146" s="216" t="s">
        <v>141</v>
      </c>
      <c r="AU146" s="216" t="s">
        <v>82</v>
      </c>
      <c r="AY146" s="18" t="s">
        <v>138</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297</v>
      </c>
      <c r="BM146" s="216" t="s">
        <v>267</v>
      </c>
    </row>
    <row r="147" s="2" customFormat="1">
      <c r="A147" s="39"/>
      <c r="B147" s="40"/>
      <c r="C147" s="41"/>
      <c r="D147" s="218" t="s">
        <v>147</v>
      </c>
      <c r="E147" s="41"/>
      <c r="F147" s="219" t="s">
        <v>759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147</v>
      </c>
      <c r="AU147" s="18" t="s">
        <v>82</v>
      </c>
    </row>
    <row r="148" s="2" customFormat="1" ht="24.15" customHeight="1">
      <c r="A148" s="39"/>
      <c r="B148" s="40"/>
      <c r="C148" s="205" t="s">
        <v>269</v>
      </c>
      <c r="D148" s="205" t="s">
        <v>141</v>
      </c>
      <c r="E148" s="206" t="s">
        <v>760</v>
      </c>
      <c r="F148" s="207" t="s">
        <v>761</v>
      </c>
      <c r="G148" s="208" t="s">
        <v>207</v>
      </c>
      <c r="H148" s="209">
        <v>40</v>
      </c>
      <c r="I148" s="210"/>
      <c r="J148" s="211">
        <f>ROUND(I148*H148,2)</f>
        <v>0</v>
      </c>
      <c r="K148" s="207" t="s">
        <v>145</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297</v>
      </c>
      <c r="AT148" s="216" t="s">
        <v>141</v>
      </c>
      <c r="AU148" s="216" t="s">
        <v>82</v>
      </c>
      <c r="AY148" s="18" t="s">
        <v>138</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297</v>
      </c>
      <c r="BM148" s="216" t="s">
        <v>272</v>
      </c>
    </row>
    <row r="149" s="2" customFormat="1">
      <c r="A149" s="39"/>
      <c r="B149" s="40"/>
      <c r="C149" s="41"/>
      <c r="D149" s="218" t="s">
        <v>147</v>
      </c>
      <c r="E149" s="41"/>
      <c r="F149" s="219" t="s">
        <v>761</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147</v>
      </c>
      <c r="AU149" s="18" t="s">
        <v>82</v>
      </c>
    </row>
    <row r="150" s="2" customFormat="1" ht="24.15" customHeight="1">
      <c r="A150" s="39"/>
      <c r="B150" s="40"/>
      <c r="C150" s="205" t="s">
        <v>211</v>
      </c>
      <c r="D150" s="205" t="s">
        <v>141</v>
      </c>
      <c r="E150" s="206" t="s">
        <v>762</v>
      </c>
      <c r="F150" s="207" t="s">
        <v>763</v>
      </c>
      <c r="G150" s="208" t="s">
        <v>207</v>
      </c>
      <c r="H150" s="209">
        <v>1</v>
      </c>
      <c r="I150" s="210"/>
      <c r="J150" s="211">
        <f>ROUND(I150*H150,2)</f>
        <v>0</v>
      </c>
      <c r="K150" s="207" t="s">
        <v>145</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297</v>
      </c>
      <c r="AT150" s="216" t="s">
        <v>141</v>
      </c>
      <c r="AU150" s="216" t="s">
        <v>82</v>
      </c>
      <c r="AY150" s="18" t="s">
        <v>138</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297</v>
      </c>
      <c r="BM150" s="216" t="s">
        <v>276</v>
      </c>
    </row>
    <row r="151" s="2" customFormat="1">
      <c r="A151" s="39"/>
      <c r="B151" s="40"/>
      <c r="C151" s="41"/>
      <c r="D151" s="218" t="s">
        <v>147</v>
      </c>
      <c r="E151" s="41"/>
      <c r="F151" s="219" t="s">
        <v>763</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147</v>
      </c>
      <c r="AU151" s="18" t="s">
        <v>82</v>
      </c>
    </row>
    <row r="152" s="2" customFormat="1">
      <c r="A152" s="39"/>
      <c r="B152" s="40"/>
      <c r="C152" s="41"/>
      <c r="D152" s="218" t="s">
        <v>157</v>
      </c>
      <c r="E152" s="41"/>
      <c r="F152" s="245" t="s">
        <v>764</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157</v>
      </c>
      <c r="AU152" s="18" t="s">
        <v>82</v>
      </c>
    </row>
    <row r="153" s="2" customFormat="1" ht="16.5" customHeight="1">
      <c r="A153" s="39"/>
      <c r="B153" s="40"/>
      <c r="C153" s="205" t="s">
        <v>282</v>
      </c>
      <c r="D153" s="205" t="s">
        <v>141</v>
      </c>
      <c r="E153" s="206" t="s">
        <v>765</v>
      </c>
      <c r="F153" s="207" t="s">
        <v>766</v>
      </c>
      <c r="G153" s="208" t="s">
        <v>361</v>
      </c>
      <c r="H153" s="209">
        <v>1</v>
      </c>
      <c r="I153" s="210"/>
      <c r="J153" s="211">
        <f>ROUND(I153*H153,2)</f>
        <v>0</v>
      </c>
      <c r="K153" s="207" t="s">
        <v>145</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297</v>
      </c>
      <c r="AT153" s="216" t="s">
        <v>141</v>
      </c>
      <c r="AU153" s="216" t="s">
        <v>82</v>
      </c>
      <c r="AY153" s="18" t="s">
        <v>138</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297</v>
      </c>
      <c r="BM153" s="216" t="s">
        <v>285</v>
      </c>
    </row>
    <row r="154" s="2" customFormat="1">
      <c r="A154" s="39"/>
      <c r="B154" s="40"/>
      <c r="C154" s="41"/>
      <c r="D154" s="218" t="s">
        <v>147</v>
      </c>
      <c r="E154" s="41"/>
      <c r="F154" s="219" t="s">
        <v>766</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147</v>
      </c>
      <c r="AU154" s="18" t="s">
        <v>82</v>
      </c>
    </row>
    <row r="155" s="2" customFormat="1" ht="37.8" customHeight="1">
      <c r="A155" s="39"/>
      <c r="B155" s="40"/>
      <c r="C155" s="205" t="s">
        <v>215</v>
      </c>
      <c r="D155" s="205" t="s">
        <v>141</v>
      </c>
      <c r="E155" s="206" t="s">
        <v>767</v>
      </c>
      <c r="F155" s="207" t="s">
        <v>768</v>
      </c>
      <c r="G155" s="208" t="s">
        <v>229</v>
      </c>
      <c r="H155" s="209">
        <v>110</v>
      </c>
      <c r="I155" s="210"/>
      <c r="J155" s="211">
        <f>ROUND(I155*H155,2)</f>
        <v>0</v>
      </c>
      <c r="K155" s="207" t="s">
        <v>145</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297</v>
      </c>
      <c r="AT155" s="216" t="s">
        <v>141</v>
      </c>
      <c r="AU155" s="216" t="s">
        <v>82</v>
      </c>
      <c r="AY155" s="18" t="s">
        <v>138</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297</v>
      </c>
      <c r="BM155" s="216" t="s">
        <v>289</v>
      </c>
    </row>
    <row r="156" s="2" customFormat="1">
      <c r="A156" s="39"/>
      <c r="B156" s="40"/>
      <c r="C156" s="41"/>
      <c r="D156" s="218" t="s">
        <v>147</v>
      </c>
      <c r="E156" s="41"/>
      <c r="F156" s="219" t="s">
        <v>768</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147</v>
      </c>
      <c r="AU156" s="18" t="s">
        <v>82</v>
      </c>
    </row>
    <row r="157" s="2" customFormat="1" ht="24.15" customHeight="1">
      <c r="A157" s="39"/>
      <c r="B157" s="40"/>
      <c r="C157" s="205" t="s">
        <v>290</v>
      </c>
      <c r="D157" s="205" t="s">
        <v>141</v>
      </c>
      <c r="E157" s="206" t="s">
        <v>769</v>
      </c>
      <c r="F157" s="207" t="s">
        <v>770</v>
      </c>
      <c r="G157" s="208" t="s">
        <v>229</v>
      </c>
      <c r="H157" s="209">
        <v>70</v>
      </c>
      <c r="I157" s="210"/>
      <c r="J157" s="211">
        <f>ROUND(I157*H157,2)</f>
        <v>0</v>
      </c>
      <c r="K157" s="207" t="s">
        <v>145</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297</v>
      </c>
      <c r="AT157" s="216" t="s">
        <v>141</v>
      </c>
      <c r="AU157" s="216" t="s">
        <v>82</v>
      </c>
      <c r="AY157" s="18" t="s">
        <v>138</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297</v>
      </c>
      <c r="BM157" s="216" t="s">
        <v>293</v>
      </c>
    </row>
    <row r="158" s="2" customFormat="1">
      <c r="A158" s="39"/>
      <c r="B158" s="40"/>
      <c r="C158" s="41"/>
      <c r="D158" s="218" t="s">
        <v>147</v>
      </c>
      <c r="E158" s="41"/>
      <c r="F158" s="219" t="s">
        <v>770</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147</v>
      </c>
      <c r="AU158" s="18" t="s">
        <v>82</v>
      </c>
    </row>
    <row r="159" s="12" customFormat="1" ht="22.8" customHeight="1">
      <c r="A159" s="12"/>
      <c r="B159" s="189"/>
      <c r="C159" s="190"/>
      <c r="D159" s="191" t="s">
        <v>71</v>
      </c>
      <c r="E159" s="203" t="s">
        <v>771</v>
      </c>
      <c r="F159" s="203" t="s">
        <v>772</v>
      </c>
      <c r="G159" s="190"/>
      <c r="H159" s="190"/>
      <c r="I159" s="193"/>
      <c r="J159" s="204">
        <f>BK159</f>
        <v>0</v>
      </c>
      <c r="K159" s="190"/>
      <c r="L159" s="195"/>
      <c r="M159" s="196"/>
      <c r="N159" s="197"/>
      <c r="O159" s="197"/>
      <c r="P159" s="198">
        <f>SUM(P160:P177)</f>
        <v>0</v>
      </c>
      <c r="Q159" s="197"/>
      <c r="R159" s="198">
        <f>SUM(R160:R177)</f>
        <v>0</v>
      </c>
      <c r="S159" s="197"/>
      <c r="T159" s="199">
        <f>SUM(T160:T177)</f>
        <v>0</v>
      </c>
      <c r="U159" s="12"/>
      <c r="V159" s="12"/>
      <c r="W159" s="12"/>
      <c r="X159" s="12"/>
      <c r="Y159" s="12"/>
      <c r="Z159" s="12"/>
      <c r="AA159" s="12"/>
      <c r="AB159" s="12"/>
      <c r="AC159" s="12"/>
      <c r="AD159" s="12"/>
      <c r="AE159" s="12"/>
      <c r="AR159" s="200" t="s">
        <v>139</v>
      </c>
      <c r="AT159" s="201" t="s">
        <v>71</v>
      </c>
      <c r="AU159" s="201" t="s">
        <v>80</v>
      </c>
      <c r="AY159" s="200" t="s">
        <v>138</v>
      </c>
      <c r="BK159" s="202">
        <f>SUM(BK160:BK177)</f>
        <v>0</v>
      </c>
    </row>
    <row r="160" s="2" customFormat="1" ht="16.5" customHeight="1">
      <c r="A160" s="39"/>
      <c r="B160" s="40"/>
      <c r="C160" s="205" t="s">
        <v>219</v>
      </c>
      <c r="D160" s="205" t="s">
        <v>141</v>
      </c>
      <c r="E160" s="206" t="s">
        <v>773</v>
      </c>
      <c r="F160" s="207" t="s">
        <v>774</v>
      </c>
      <c r="G160" s="208" t="s">
        <v>253</v>
      </c>
      <c r="H160" s="209">
        <v>1</v>
      </c>
      <c r="I160" s="210"/>
      <c r="J160" s="211">
        <f>ROUND(I160*H160,2)</f>
        <v>0</v>
      </c>
      <c r="K160" s="207" t="s">
        <v>145</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297</v>
      </c>
      <c r="AT160" s="216" t="s">
        <v>141</v>
      </c>
      <c r="AU160" s="216" t="s">
        <v>82</v>
      </c>
      <c r="AY160" s="18" t="s">
        <v>138</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297</v>
      </c>
      <c r="BM160" s="216" t="s">
        <v>297</v>
      </c>
    </row>
    <row r="161" s="2" customFormat="1">
      <c r="A161" s="39"/>
      <c r="B161" s="40"/>
      <c r="C161" s="41"/>
      <c r="D161" s="218" t="s">
        <v>147</v>
      </c>
      <c r="E161" s="41"/>
      <c r="F161" s="219" t="s">
        <v>774</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147</v>
      </c>
      <c r="AU161" s="18" t="s">
        <v>82</v>
      </c>
    </row>
    <row r="162" s="2" customFormat="1">
      <c r="A162" s="39"/>
      <c r="B162" s="40"/>
      <c r="C162" s="41"/>
      <c r="D162" s="218" t="s">
        <v>157</v>
      </c>
      <c r="E162" s="41"/>
      <c r="F162" s="245" t="s">
        <v>775</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157</v>
      </c>
      <c r="AU162" s="18" t="s">
        <v>82</v>
      </c>
    </row>
    <row r="163" s="2" customFormat="1" ht="24.15" customHeight="1">
      <c r="A163" s="39"/>
      <c r="B163" s="40"/>
      <c r="C163" s="205" t="s">
        <v>299</v>
      </c>
      <c r="D163" s="205" t="s">
        <v>141</v>
      </c>
      <c r="E163" s="206" t="s">
        <v>776</v>
      </c>
      <c r="F163" s="207" t="s">
        <v>777</v>
      </c>
      <c r="G163" s="208" t="s">
        <v>253</v>
      </c>
      <c r="H163" s="209">
        <v>10</v>
      </c>
      <c r="I163" s="210"/>
      <c r="J163" s="211">
        <f>ROUND(I163*H163,2)</f>
        <v>0</v>
      </c>
      <c r="K163" s="207" t="s">
        <v>145</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297</v>
      </c>
      <c r="AT163" s="216" t="s">
        <v>141</v>
      </c>
      <c r="AU163" s="216" t="s">
        <v>82</v>
      </c>
      <c r="AY163" s="18" t="s">
        <v>138</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297</v>
      </c>
      <c r="BM163" s="216" t="s">
        <v>302</v>
      </c>
    </row>
    <row r="164" s="2" customFormat="1">
      <c r="A164" s="39"/>
      <c r="B164" s="40"/>
      <c r="C164" s="41"/>
      <c r="D164" s="218" t="s">
        <v>147</v>
      </c>
      <c r="E164" s="41"/>
      <c r="F164" s="219" t="s">
        <v>777</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147</v>
      </c>
      <c r="AU164" s="18" t="s">
        <v>82</v>
      </c>
    </row>
    <row r="165" s="2" customFormat="1">
      <c r="A165" s="39"/>
      <c r="B165" s="40"/>
      <c r="C165" s="41"/>
      <c r="D165" s="218" t="s">
        <v>157</v>
      </c>
      <c r="E165" s="41"/>
      <c r="F165" s="245" t="s">
        <v>775</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157</v>
      </c>
      <c r="AU165" s="18" t="s">
        <v>82</v>
      </c>
    </row>
    <row r="166" s="2" customFormat="1" ht="24.15" customHeight="1">
      <c r="A166" s="39"/>
      <c r="B166" s="40"/>
      <c r="C166" s="205" t="s">
        <v>224</v>
      </c>
      <c r="D166" s="205" t="s">
        <v>141</v>
      </c>
      <c r="E166" s="206" t="s">
        <v>778</v>
      </c>
      <c r="F166" s="207" t="s">
        <v>779</v>
      </c>
      <c r="G166" s="208" t="s">
        <v>207</v>
      </c>
      <c r="H166" s="209">
        <v>10</v>
      </c>
      <c r="I166" s="210"/>
      <c r="J166" s="211">
        <f>ROUND(I166*H166,2)</f>
        <v>0</v>
      </c>
      <c r="K166" s="207" t="s">
        <v>145</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297</v>
      </c>
      <c r="AT166" s="216" t="s">
        <v>141</v>
      </c>
      <c r="AU166" s="216" t="s">
        <v>82</v>
      </c>
      <c r="AY166" s="18" t="s">
        <v>138</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297</v>
      </c>
      <c r="BM166" s="216" t="s">
        <v>305</v>
      </c>
    </row>
    <row r="167" s="2" customFormat="1">
      <c r="A167" s="39"/>
      <c r="B167" s="40"/>
      <c r="C167" s="41"/>
      <c r="D167" s="218" t="s">
        <v>147</v>
      </c>
      <c r="E167" s="41"/>
      <c r="F167" s="219" t="s">
        <v>779</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147</v>
      </c>
      <c r="AU167" s="18" t="s">
        <v>82</v>
      </c>
    </row>
    <row r="168" s="2" customFormat="1">
      <c r="A168" s="39"/>
      <c r="B168" s="40"/>
      <c r="C168" s="41"/>
      <c r="D168" s="218" t="s">
        <v>157</v>
      </c>
      <c r="E168" s="41"/>
      <c r="F168" s="245" t="s">
        <v>780</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157</v>
      </c>
      <c r="AU168" s="18" t="s">
        <v>82</v>
      </c>
    </row>
    <row r="169" s="2" customFormat="1" ht="24.15" customHeight="1">
      <c r="A169" s="39"/>
      <c r="B169" s="40"/>
      <c r="C169" s="205" t="s">
        <v>309</v>
      </c>
      <c r="D169" s="205" t="s">
        <v>141</v>
      </c>
      <c r="E169" s="206" t="s">
        <v>781</v>
      </c>
      <c r="F169" s="207" t="s">
        <v>782</v>
      </c>
      <c r="G169" s="208" t="s">
        <v>207</v>
      </c>
      <c r="H169" s="209">
        <v>20</v>
      </c>
      <c r="I169" s="210"/>
      <c r="J169" s="211">
        <f>ROUND(I169*H169,2)</f>
        <v>0</v>
      </c>
      <c r="K169" s="207" t="s">
        <v>145</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297</v>
      </c>
      <c r="AT169" s="216" t="s">
        <v>141</v>
      </c>
      <c r="AU169" s="216" t="s">
        <v>82</v>
      </c>
      <c r="AY169" s="18" t="s">
        <v>138</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297</v>
      </c>
      <c r="BM169" s="216" t="s">
        <v>312</v>
      </c>
    </row>
    <row r="170" s="2" customFormat="1">
      <c r="A170" s="39"/>
      <c r="B170" s="40"/>
      <c r="C170" s="41"/>
      <c r="D170" s="218" t="s">
        <v>147</v>
      </c>
      <c r="E170" s="41"/>
      <c r="F170" s="219" t="s">
        <v>782</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147</v>
      </c>
      <c r="AU170" s="18" t="s">
        <v>82</v>
      </c>
    </row>
    <row r="171" s="2" customFormat="1">
      <c r="A171" s="39"/>
      <c r="B171" s="40"/>
      <c r="C171" s="41"/>
      <c r="D171" s="218" t="s">
        <v>157</v>
      </c>
      <c r="E171" s="41"/>
      <c r="F171" s="245" t="s">
        <v>780</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157</v>
      </c>
      <c r="AU171" s="18" t="s">
        <v>82</v>
      </c>
    </row>
    <row r="172" s="2" customFormat="1" ht="24.15" customHeight="1">
      <c r="A172" s="39"/>
      <c r="B172" s="40"/>
      <c r="C172" s="205" t="s">
        <v>230</v>
      </c>
      <c r="D172" s="205" t="s">
        <v>141</v>
      </c>
      <c r="E172" s="206" t="s">
        <v>783</v>
      </c>
      <c r="F172" s="207" t="s">
        <v>784</v>
      </c>
      <c r="G172" s="208" t="s">
        <v>785</v>
      </c>
      <c r="H172" s="209">
        <v>0.5</v>
      </c>
      <c r="I172" s="210"/>
      <c r="J172" s="211">
        <f>ROUND(I172*H172,2)</f>
        <v>0</v>
      </c>
      <c r="K172" s="207" t="s">
        <v>145</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297</v>
      </c>
      <c r="AT172" s="216" t="s">
        <v>141</v>
      </c>
      <c r="AU172" s="216" t="s">
        <v>82</v>
      </c>
      <c r="AY172" s="18" t="s">
        <v>138</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297</v>
      </c>
      <c r="BM172" s="216" t="s">
        <v>315</v>
      </c>
    </row>
    <row r="173" s="2" customFormat="1">
      <c r="A173" s="39"/>
      <c r="B173" s="40"/>
      <c r="C173" s="41"/>
      <c r="D173" s="218" t="s">
        <v>147</v>
      </c>
      <c r="E173" s="41"/>
      <c r="F173" s="219" t="s">
        <v>784</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147</v>
      </c>
      <c r="AU173" s="18" t="s">
        <v>82</v>
      </c>
    </row>
    <row r="174" s="2" customFormat="1">
      <c r="A174" s="39"/>
      <c r="B174" s="40"/>
      <c r="C174" s="41"/>
      <c r="D174" s="218" t="s">
        <v>157</v>
      </c>
      <c r="E174" s="41"/>
      <c r="F174" s="245" t="s">
        <v>780</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82</v>
      </c>
    </row>
    <row r="175" s="2" customFormat="1" ht="24.15" customHeight="1">
      <c r="A175" s="39"/>
      <c r="B175" s="40"/>
      <c r="C175" s="205" t="s">
        <v>316</v>
      </c>
      <c r="D175" s="205" t="s">
        <v>141</v>
      </c>
      <c r="E175" s="206" t="s">
        <v>786</v>
      </c>
      <c r="F175" s="207" t="s">
        <v>787</v>
      </c>
      <c r="G175" s="208" t="s">
        <v>229</v>
      </c>
      <c r="H175" s="209">
        <v>50</v>
      </c>
      <c r="I175" s="210"/>
      <c r="J175" s="211">
        <f>ROUND(I175*H175,2)</f>
        <v>0</v>
      </c>
      <c r="K175" s="207" t="s">
        <v>145</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297</v>
      </c>
      <c r="AT175" s="216" t="s">
        <v>141</v>
      </c>
      <c r="AU175" s="216" t="s">
        <v>82</v>
      </c>
      <c r="AY175" s="18" t="s">
        <v>138</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297</v>
      </c>
      <c r="BM175" s="216" t="s">
        <v>319</v>
      </c>
    </row>
    <row r="176" s="2" customFormat="1">
      <c r="A176" s="39"/>
      <c r="B176" s="40"/>
      <c r="C176" s="41"/>
      <c r="D176" s="218" t="s">
        <v>147</v>
      </c>
      <c r="E176" s="41"/>
      <c r="F176" s="219" t="s">
        <v>787</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147</v>
      </c>
      <c r="AU176" s="18" t="s">
        <v>82</v>
      </c>
    </row>
    <row r="177" s="2" customFormat="1">
      <c r="A177" s="39"/>
      <c r="B177" s="40"/>
      <c r="C177" s="41"/>
      <c r="D177" s="218" t="s">
        <v>157</v>
      </c>
      <c r="E177" s="41"/>
      <c r="F177" s="245" t="s">
        <v>780</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157</v>
      </c>
      <c r="AU177" s="18" t="s">
        <v>82</v>
      </c>
    </row>
    <row r="178" s="12" customFormat="1" ht="25.92" customHeight="1">
      <c r="A178" s="12"/>
      <c r="B178" s="189"/>
      <c r="C178" s="190"/>
      <c r="D178" s="191" t="s">
        <v>71</v>
      </c>
      <c r="E178" s="192" t="s">
        <v>692</v>
      </c>
      <c r="F178" s="192" t="s">
        <v>693</v>
      </c>
      <c r="G178" s="190"/>
      <c r="H178" s="190"/>
      <c r="I178" s="193"/>
      <c r="J178" s="194">
        <f>BK178</f>
        <v>0</v>
      </c>
      <c r="K178" s="190"/>
      <c r="L178" s="195"/>
      <c r="M178" s="196"/>
      <c r="N178" s="197"/>
      <c r="O178" s="197"/>
      <c r="P178" s="198">
        <f>SUM(P179:P182)</f>
        <v>0</v>
      </c>
      <c r="Q178" s="197"/>
      <c r="R178" s="198">
        <f>SUM(R179:R182)</f>
        <v>0</v>
      </c>
      <c r="S178" s="197"/>
      <c r="T178" s="199">
        <f>SUM(T179:T182)</f>
        <v>0</v>
      </c>
      <c r="U178" s="12"/>
      <c r="V178" s="12"/>
      <c r="W178" s="12"/>
      <c r="X178" s="12"/>
      <c r="Y178" s="12"/>
      <c r="Z178" s="12"/>
      <c r="AA178" s="12"/>
      <c r="AB178" s="12"/>
      <c r="AC178" s="12"/>
      <c r="AD178" s="12"/>
      <c r="AE178" s="12"/>
      <c r="AR178" s="200" t="s">
        <v>146</v>
      </c>
      <c r="AT178" s="201" t="s">
        <v>71</v>
      </c>
      <c r="AU178" s="201" t="s">
        <v>72</v>
      </c>
      <c r="AY178" s="200" t="s">
        <v>138</v>
      </c>
      <c r="BK178" s="202">
        <f>SUM(BK179:BK182)</f>
        <v>0</v>
      </c>
    </row>
    <row r="179" s="2" customFormat="1" ht="16.5" customHeight="1">
      <c r="A179" s="39"/>
      <c r="B179" s="40"/>
      <c r="C179" s="205" t="s">
        <v>234</v>
      </c>
      <c r="D179" s="205" t="s">
        <v>141</v>
      </c>
      <c r="E179" s="206" t="s">
        <v>788</v>
      </c>
      <c r="F179" s="207" t="s">
        <v>789</v>
      </c>
      <c r="G179" s="208" t="s">
        <v>697</v>
      </c>
      <c r="H179" s="209">
        <v>24</v>
      </c>
      <c r="I179" s="210"/>
      <c r="J179" s="211">
        <f>ROUND(I179*H179,2)</f>
        <v>0</v>
      </c>
      <c r="K179" s="207" t="s">
        <v>145</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698</v>
      </c>
      <c r="AT179" s="216" t="s">
        <v>141</v>
      </c>
      <c r="AU179" s="216" t="s">
        <v>80</v>
      </c>
      <c r="AY179" s="18" t="s">
        <v>138</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698</v>
      </c>
      <c r="BM179" s="216" t="s">
        <v>323</v>
      </c>
    </row>
    <row r="180" s="2" customFormat="1">
      <c r="A180" s="39"/>
      <c r="B180" s="40"/>
      <c r="C180" s="41"/>
      <c r="D180" s="218" t="s">
        <v>147</v>
      </c>
      <c r="E180" s="41"/>
      <c r="F180" s="219" t="s">
        <v>789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147</v>
      </c>
      <c r="AU180" s="18" t="s">
        <v>80</v>
      </c>
    </row>
    <row r="181" s="2" customFormat="1" ht="16.5" customHeight="1">
      <c r="A181" s="39"/>
      <c r="B181" s="40"/>
      <c r="C181" s="205" t="s">
        <v>325</v>
      </c>
      <c r="D181" s="205" t="s">
        <v>141</v>
      </c>
      <c r="E181" s="206" t="s">
        <v>790</v>
      </c>
      <c r="F181" s="207" t="s">
        <v>791</v>
      </c>
      <c r="G181" s="208" t="s">
        <v>697</v>
      </c>
      <c r="H181" s="209">
        <v>24</v>
      </c>
      <c r="I181" s="210"/>
      <c r="J181" s="211">
        <f>ROUND(I181*H181,2)</f>
        <v>0</v>
      </c>
      <c r="K181" s="207" t="s">
        <v>145</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698</v>
      </c>
      <c r="AT181" s="216" t="s">
        <v>141</v>
      </c>
      <c r="AU181" s="216" t="s">
        <v>80</v>
      </c>
      <c r="AY181" s="18" t="s">
        <v>138</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698</v>
      </c>
      <c r="BM181" s="216" t="s">
        <v>328</v>
      </c>
    </row>
    <row r="182" s="2" customFormat="1">
      <c r="A182" s="39"/>
      <c r="B182" s="40"/>
      <c r="C182" s="41"/>
      <c r="D182" s="218" t="s">
        <v>147</v>
      </c>
      <c r="E182" s="41"/>
      <c r="F182" s="219" t="s">
        <v>791</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147</v>
      </c>
      <c r="AU182" s="18" t="s">
        <v>80</v>
      </c>
    </row>
    <row r="183" s="12" customFormat="1" ht="25.92" customHeight="1">
      <c r="A183" s="12"/>
      <c r="B183" s="189"/>
      <c r="C183" s="190"/>
      <c r="D183" s="191" t="s">
        <v>71</v>
      </c>
      <c r="E183" s="192" t="s">
        <v>96</v>
      </c>
      <c r="F183" s="192" t="s">
        <v>792</v>
      </c>
      <c r="G183" s="190"/>
      <c r="H183" s="190"/>
      <c r="I183" s="193"/>
      <c r="J183" s="194">
        <f>BK183</f>
        <v>0</v>
      </c>
      <c r="K183" s="190"/>
      <c r="L183" s="195"/>
      <c r="M183" s="196"/>
      <c r="N183" s="197"/>
      <c r="O183" s="197"/>
      <c r="P183" s="198">
        <f>P184</f>
        <v>0</v>
      </c>
      <c r="Q183" s="197"/>
      <c r="R183" s="198">
        <f>R184</f>
        <v>0</v>
      </c>
      <c r="S183" s="197"/>
      <c r="T183" s="199">
        <f>T184</f>
        <v>0</v>
      </c>
      <c r="U183" s="12"/>
      <c r="V183" s="12"/>
      <c r="W183" s="12"/>
      <c r="X183" s="12"/>
      <c r="Y183" s="12"/>
      <c r="Z183" s="12"/>
      <c r="AA183" s="12"/>
      <c r="AB183" s="12"/>
      <c r="AC183" s="12"/>
      <c r="AD183" s="12"/>
      <c r="AE183" s="12"/>
      <c r="AR183" s="200" t="s">
        <v>163</v>
      </c>
      <c r="AT183" s="201" t="s">
        <v>71</v>
      </c>
      <c r="AU183" s="201" t="s">
        <v>72</v>
      </c>
      <c r="AY183" s="200" t="s">
        <v>138</v>
      </c>
      <c r="BK183" s="202">
        <f>BK184</f>
        <v>0</v>
      </c>
    </row>
    <row r="184" s="12" customFormat="1" ht="22.8" customHeight="1">
      <c r="A184" s="12"/>
      <c r="B184" s="189"/>
      <c r="C184" s="190"/>
      <c r="D184" s="191" t="s">
        <v>71</v>
      </c>
      <c r="E184" s="203" t="s">
        <v>72</v>
      </c>
      <c r="F184" s="203" t="s">
        <v>792</v>
      </c>
      <c r="G184" s="190"/>
      <c r="H184" s="190"/>
      <c r="I184" s="193"/>
      <c r="J184" s="204">
        <f>BK184</f>
        <v>0</v>
      </c>
      <c r="K184" s="190"/>
      <c r="L184" s="195"/>
      <c r="M184" s="196"/>
      <c r="N184" s="197"/>
      <c r="O184" s="197"/>
      <c r="P184" s="198">
        <f>SUM(P185:P194)</f>
        <v>0</v>
      </c>
      <c r="Q184" s="197"/>
      <c r="R184" s="198">
        <f>SUM(R185:R194)</f>
        <v>0</v>
      </c>
      <c r="S184" s="197"/>
      <c r="T184" s="199">
        <f>SUM(T185:T194)</f>
        <v>0</v>
      </c>
      <c r="U184" s="12"/>
      <c r="V184" s="12"/>
      <c r="W184" s="12"/>
      <c r="X184" s="12"/>
      <c r="Y184" s="12"/>
      <c r="Z184" s="12"/>
      <c r="AA184" s="12"/>
      <c r="AB184" s="12"/>
      <c r="AC184" s="12"/>
      <c r="AD184" s="12"/>
      <c r="AE184" s="12"/>
      <c r="AR184" s="200" t="s">
        <v>80</v>
      </c>
      <c r="AT184" s="201" t="s">
        <v>71</v>
      </c>
      <c r="AU184" s="201" t="s">
        <v>80</v>
      </c>
      <c r="AY184" s="200" t="s">
        <v>138</v>
      </c>
      <c r="BK184" s="202">
        <f>SUM(BK185:BK194)</f>
        <v>0</v>
      </c>
    </row>
    <row r="185" s="2" customFormat="1" ht="16.5" customHeight="1">
      <c r="A185" s="39"/>
      <c r="B185" s="40"/>
      <c r="C185" s="205" t="s">
        <v>238</v>
      </c>
      <c r="D185" s="205" t="s">
        <v>141</v>
      </c>
      <c r="E185" s="206" t="s">
        <v>793</v>
      </c>
      <c r="F185" s="207" t="s">
        <v>794</v>
      </c>
      <c r="G185" s="208" t="s">
        <v>795</v>
      </c>
      <c r="H185" s="209">
        <v>1</v>
      </c>
      <c r="I185" s="210"/>
      <c r="J185" s="211">
        <f>ROUND(I185*H185,2)</f>
        <v>0</v>
      </c>
      <c r="K185" s="207" t="s">
        <v>145</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146</v>
      </c>
      <c r="AT185" s="216" t="s">
        <v>141</v>
      </c>
      <c r="AU185" s="216" t="s">
        <v>82</v>
      </c>
      <c r="AY185" s="18" t="s">
        <v>138</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146</v>
      </c>
      <c r="BM185" s="216" t="s">
        <v>332</v>
      </c>
    </row>
    <row r="186" s="2" customFormat="1">
      <c r="A186" s="39"/>
      <c r="B186" s="40"/>
      <c r="C186" s="41"/>
      <c r="D186" s="218" t="s">
        <v>147</v>
      </c>
      <c r="E186" s="41"/>
      <c r="F186" s="219" t="s">
        <v>794</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147</v>
      </c>
      <c r="AU186" s="18" t="s">
        <v>82</v>
      </c>
    </row>
    <row r="187" s="2" customFormat="1" ht="16.5" customHeight="1">
      <c r="A187" s="39"/>
      <c r="B187" s="40"/>
      <c r="C187" s="205" t="s">
        <v>334</v>
      </c>
      <c r="D187" s="205" t="s">
        <v>141</v>
      </c>
      <c r="E187" s="206" t="s">
        <v>796</v>
      </c>
      <c r="F187" s="207" t="s">
        <v>797</v>
      </c>
      <c r="G187" s="208" t="s">
        <v>795</v>
      </c>
      <c r="H187" s="209">
        <v>1</v>
      </c>
      <c r="I187" s="210"/>
      <c r="J187" s="211">
        <f>ROUND(I187*H187,2)</f>
        <v>0</v>
      </c>
      <c r="K187" s="207" t="s">
        <v>145</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146</v>
      </c>
      <c r="AT187" s="216" t="s">
        <v>141</v>
      </c>
      <c r="AU187" s="216" t="s">
        <v>82</v>
      </c>
      <c r="AY187" s="18" t="s">
        <v>138</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146</v>
      </c>
      <c r="BM187" s="216" t="s">
        <v>337</v>
      </c>
    </row>
    <row r="188" s="2" customFormat="1">
      <c r="A188" s="39"/>
      <c r="B188" s="40"/>
      <c r="C188" s="41"/>
      <c r="D188" s="218" t="s">
        <v>147</v>
      </c>
      <c r="E188" s="41"/>
      <c r="F188" s="219" t="s">
        <v>797</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147</v>
      </c>
      <c r="AU188" s="18" t="s">
        <v>82</v>
      </c>
    </row>
    <row r="189" s="2" customFormat="1" ht="16.5" customHeight="1">
      <c r="A189" s="39"/>
      <c r="B189" s="40"/>
      <c r="C189" s="205" t="s">
        <v>241</v>
      </c>
      <c r="D189" s="205" t="s">
        <v>141</v>
      </c>
      <c r="E189" s="206" t="s">
        <v>798</v>
      </c>
      <c r="F189" s="207" t="s">
        <v>799</v>
      </c>
      <c r="G189" s="208" t="s">
        <v>795</v>
      </c>
      <c r="H189" s="209">
        <v>1</v>
      </c>
      <c r="I189" s="210"/>
      <c r="J189" s="211">
        <f>ROUND(I189*H189,2)</f>
        <v>0</v>
      </c>
      <c r="K189" s="207" t="s">
        <v>145</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146</v>
      </c>
      <c r="AT189" s="216" t="s">
        <v>141</v>
      </c>
      <c r="AU189" s="216" t="s">
        <v>82</v>
      </c>
      <c r="AY189" s="18" t="s">
        <v>138</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146</v>
      </c>
      <c r="BM189" s="216" t="s">
        <v>340</v>
      </c>
    </row>
    <row r="190" s="2" customFormat="1">
      <c r="A190" s="39"/>
      <c r="B190" s="40"/>
      <c r="C190" s="41"/>
      <c r="D190" s="218" t="s">
        <v>147</v>
      </c>
      <c r="E190" s="41"/>
      <c r="F190" s="219" t="s">
        <v>799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147</v>
      </c>
      <c r="AU190" s="18" t="s">
        <v>82</v>
      </c>
    </row>
    <row r="191" s="2" customFormat="1" ht="16.5" customHeight="1">
      <c r="A191" s="39"/>
      <c r="B191" s="40"/>
      <c r="C191" s="205" t="s">
        <v>341</v>
      </c>
      <c r="D191" s="205" t="s">
        <v>141</v>
      </c>
      <c r="E191" s="206" t="s">
        <v>800</v>
      </c>
      <c r="F191" s="207" t="s">
        <v>801</v>
      </c>
      <c r="G191" s="208" t="s">
        <v>795</v>
      </c>
      <c r="H191" s="209">
        <v>1</v>
      </c>
      <c r="I191" s="210"/>
      <c r="J191" s="211">
        <f>ROUND(I191*H191,2)</f>
        <v>0</v>
      </c>
      <c r="K191" s="207" t="s">
        <v>145</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146</v>
      </c>
      <c r="AT191" s="216" t="s">
        <v>141</v>
      </c>
      <c r="AU191" s="216" t="s">
        <v>82</v>
      </c>
      <c r="AY191" s="18" t="s">
        <v>138</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146</v>
      </c>
      <c r="BM191" s="216" t="s">
        <v>344</v>
      </c>
    </row>
    <row r="192" s="2" customFormat="1">
      <c r="A192" s="39"/>
      <c r="B192" s="40"/>
      <c r="C192" s="41"/>
      <c r="D192" s="218" t="s">
        <v>147</v>
      </c>
      <c r="E192" s="41"/>
      <c r="F192" s="219" t="s">
        <v>801</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147</v>
      </c>
      <c r="AU192" s="18" t="s">
        <v>82</v>
      </c>
    </row>
    <row r="193" s="2" customFormat="1" ht="16.5" customHeight="1">
      <c r="A193" s="39"/>
      <c r="B193" s="40"/>
      <c r="C193" s="205" t="s">
        <v>245</v>
      </c>
      <c r="D193" s="205" t="s">
        <v>141</v>
      </c>
      <c r="E193" s="206" t="s">
        <v>802</v>
      </c>
      <c r="F193" s="207" t="s">
        <v>803</v>
      </c>
      <c r="G193" s="208" t="s">
        <v>795</v>
      </c>
      <c r="H193" s="209">
        <v>1</v>
      </c>
      <c r="I193" s="210"/>
      <c r="J193" s="211">
        <f>ROUND(I193*H193,2)</f>
        <v>0</v>
      </c>
      <c r="K193" s="207" t="s">
        <v>145</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146</v>
      </c>
      <c r="AT193" s="216" t="s">
        <v>141</v>
      </c>
      <c r="AU193" s="216" t="s">
        <v>82</v>
      </c>
      <c r="AY193" s="18" t="s">
        <v>138</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146</v>
      </c>
      <c r="BM193" s="216" t="s">
        <v>350</v>
      </c>
    </row>
    <row r="194" s="2" customFormat="1">
      <c r="A194" s="39"/>
      <c r="B194" s="40"/>
      <c r="C194" s="41"/>
      <c r="D194" s="218" t="s">
        <v>147</v>
      </c>
      <c r="E194" s="41"/>
      <c r="F194" s="219" t="s">
        <v>803</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147</v>
      </c>
      <c r="AU194" s="18" t="s">
        <v>82</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wOTdmtIKjQ/JIJF1HxjuSjb9hJc9+v8gRhFOthcsh7JNtaM5nyOjMx/nKNkgFe6Yd5hqNB0F1HNf29RpT5o/bQ==" hashValue="ACe9efYDGon9P01ixrbXa//7L3Ti2Ky2t8MYTkUHNI8Hkf1XDKXgXk2m4nUmaiTn8bXoj2paciI2VYFurtz1ww==" algorithmName="SHA-512" password="CB6D"/>
  <autoFilter ref="C88:K194"/>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Školní 1480/61, Chomutov - učebna 2.1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804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ROUND((SUM(BE84:BE196)),  2)</f>
        <v>0</v>
      </c>
      <c r="G33" s="39"/>
      <c r="H33" s="39"/>
      <c r="I33" s="149">
        <v>0.20999999999999999</v>
      </c>
      <c r="J33" s="148">
        <f>ROUND(((SUM(BE84:BE196))*I33),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ROUND((SUM(BF84:BF196)),  2)</f>
        <v>0</v>
      </c>
      <c r="G34" s="39"/>
      <c r="H34" s="39"/>
      <c r="I34" s="149">
        <v>0.14999999999999999</v>
      </c>
      <c r="J34" s="148">
        <f>ROUND(((SUM(BF84:BF196))*I34),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Školní 1480/61, Chomutov - učebna 2.1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02.1-b2 -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805</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806</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807</v>
      </c>
      <c r="E62" s="169"/>
      <c r="F62" s="169"/>
      <c r="G62" s="169"/>
      <c r="H62" s="169"/>
      <c r="I62" s="169"/>
      <c r="J62" s="170">
        <f>J120</f>
        <v>0</v>
      </c>
      <c r="K62" s="167"/>
      <c r="L62" s="171"/>
      <c r="S62" s="9"/>
      <c r="T62" s="9"/>
      <c r="U62" s="9"/>
      <c r="V62" s="9"/>
      <c r="W62" s="9"/>
      <c r="X62" s="9"/>
      <c r="Y62" s="9"/>
      <c r="Z62" s="9"/>
      <c r="AA62" s="9"/>
      <c r="AB62" s="9"/>
      <c r="AC62" s="9"/>
      <c r="AD62" s="9"/>
      <c r="AE62" s="9"/>
    </row>
    <row r="63" s="9" customFormat="1" ht="24.96" customHeight="1">
      <c r="A63" s="9"/>
      <c r="B63" s="166"/>
      <c r="C63" s="167"/>
      <c r="D63" s="168" t="s">
        <v>808</v>
      </c>
      <c r="E63" s="169"/>
      <c r="F63" s="169"/>
      <c r="G63" s="169"/>
      <c r="H63" s="169"/>
      <c r="I63" s="169"/>
      <c r="J63" s="170">
        <f>J131</f>
        <v>0</v>
      </c>
      <c r="K63" s="167"/>
      <c r="L63" s="171"/>
      <c r="S63" s="9"/>
      <c r="T63" s="9"/>
      <c r="U63" s="9"/>
      <c r="V63" s="9"/>
      <c r="W63" s="9"/>
      <c r="X63" s="9"/>
      <c r="Y63" s="9"/>
      <c r="Z63" s="9"/>
      <c r="AA63" s="9"/>
      <c r="AB63" s="9"/>
      <c r="AC63" s="9"/>
      <c r="AD63" s="9"/>
      <c r="AE63" s="9"/>
    </row>
    <row r="64" s="9" customFormat="1" ht="24.96" customHeight="1">
      <c r="A64" s="9"/>
      <c r="B64" s="166"/>
      <c r="C64" s="167"/>
      <c r="D64" s="168" t="s">
        <v>809</v>
      </c>
      <c r="E64" s="169"/>
      <c r="F64" s="169"/>
      <c r="G64" s="169"/>
      <c r="H64" s="169"/>
      <c r="I64" s="169"/>
      <c r="J64" s="170">
        <f>J169</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123</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Školní 1480/61, Chomutov - učebna 2.1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02.1-b2 -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124</v>
      </c>
      <c r="D83" s="181" t="s">
        <v>57</v>
      </c>
      <c r="E83" s="181" t="s">
        <v>53</v>
      </c>
      <c r="F83" s="181" t="s">
        <v>54</v>
      </c>
      <c r="G83" s="181" t="s">
        <v>125</v>
      </c>
      <c r="H83" s="181" t="s">
        <v>126</v>
      </c>
      <c r="I83" s="181" t="s">
        <v>127</v>
      </c>
      <c r="J83" s="181" t="s">
        <v>103</v>
      </c>
      <c r="K83" s="182" t="s">
        <v>128</v>
      </c>
      <c r="L83" s="183"/>
      <c r="M83" s="93" t="s">
        <v>19</v>
      </c>
      <c r="N83" s="94" t="s">
        <v>42</v>
      </c>
      <c r="O83" s="94" t="s">
        <v>129</v>
      </c>
      <c r="P83" s="94" t="s">
        <v>130</v>
      </c>
      <c r="Q83" s="94" t="s">
        <v>131</v>
      </c>
      <c r="R83" s="94" t="s">
        <v>132</v>
      </c>
      <c r="S83" s="94" t="s">
        <v>133</v>
      </c>
      <c r="T83" s="95" t="s">
        <v>134</v>
      </c>
      <c r="U83" s="178"/>
      <c r="V83" s="178"/>
      <c r="W83" s="178"/>
      <c r="X83" s="178"/>
      <c r="Y83" s="178"/>
      <c r="Z83" s="178"/>
      <c r="AA83" s="178"/>
      <c r="AB83" s="178"/>
      <c r="AC83" s="178"/>
      <c r="AD83" s="178"/>
      <c r="AE83" s="178"/>
    </row>
    <row r="84" s="2" customFormat="1" ht="22.8" customHeight="1">
      <c r="A84" s="39"/>
      <c r="B84" s="40"/>
      <c r="C84" s="100" t="s">
        <v>135</v>
      </c>
      <c r="D84" s="41"/>
      <c r="E84" s="41"/>
      <c r="F84" s="41"/>
      <c r="G84" s="41"/>
      <c r="H84" s="41"/>
      <c r="I84" s="41"/>
      <c r="J84" s="184">
        <f>BK84</f>
        <v>0</v>
      </c>
      <c r="K84" s="41"/>
      <c r="L84" s="45"/>
      <c r="M84" s="96"/>
      <c r="N84" s="185"/>
      <c r="O84" s="97"/>
      <c r="P84" s="186">
        <f>P85+P95+P120+P131+P169</f>
        <v>0</v>
      </c>
      <c r="Q84" s="97"/>
      <c r="R84" s="186">
        <f>R85+R95+R120+R131+R169</f>
        <v>0</v>
      </c>
      <c r="S84" s="97"/>
      <c r="T84" s="187">
        <f>T85+T95+T120+T131+T169</f>
        <v>0</v>
      </c>
      <c r="U84" s="39"/>
      <c r="V84" s="39"/>
      <c r="W84" s="39"/>
      <c r="X84" s="39"/>
      <c r="Y84" s="39"/>
      <c r="Z84" s="39"/>
      <c r="AA84" s="39"/>
      <c r="AB84" s="39"/>
      <c r="AC84" s="39"/>
      <c r="AD84" s="39"/>
      <c r="AE84" s="39"/>
      <c r="AT84" s="18" t="s">
        <v>71</v>
      </c>
      <c r="AU84" s="18" t="s">
        <v>104</v>
      </c>
      <c r="BK84" s="188">
        <f>BK85+BK95+BK120+BK131+BK169</f>
        <v>0</v>
      </c>
    </row>
    <row r="85" s="12" customFormat="1" ht="25.92" customHeight="1">
      <c r="A85" s="12"/>
      <c r="B85" s="189"/>
      <c r="C85" s="190"/>
      <c r="D85" s="191" t="s">
        <v>71</v>
      </c>
      <c r="E85" s="192" t="s">
        <v>810</v>
      </c>
      <c r="F85" s="192" t="s">
        <v>811</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138</v>
      </c>
      <c r="BK85" s="202">
        <f>SUM(BK86:BK94)</f>
        <v>0</v>
      </c>
    </row>
    <row r="86" s="2" customFormat="1" ht="16.5" customHeight="1">
      <c r="A86" s="39"/>
      <c r="B86" s="40"/>
      <c r="C86" s="256" t="s">
        <v>80</v>
      </c>
      <c r="D86" s="256" t="s">
        <v>383</v>
      </c>
      <c r="E86" s="257" t="s">
        <v>812</v>
      </c>
      <c r="F86" s="258" t="s">
        <v>813</v>
      </c>
      <c r="G86" s="259" t="s">
        <v>814</v>
      </c>
      <c r="H86" s="260">
        <v>1</v>
      </c>
      <c r="I86" s="261"/>
      <c r="J86" s="262">
        <f>ROUND(I86*H86,2)</f>
        <v>0</v>
      </c>
      <c r="K86" s="258" t="s">
        <v>480</v>
      </c>
      <c r="L86" s="263"/>
      <c r="M86" s="264" t="s">
        <v>19</v>
      </c>
      <c r="N86" s="26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161</v>
      </c>
      <c r="AT86" s="216" t="s">
        <v>383</v>
      </c>
      <c r="AU86" s="216" t="s">
        <v>80</v>
      </c>
      <c r="AY86" s="18" t="s">
        <v>138</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146</v>
      </c>
      <c r="BM86" s="216" t="s">
        <v>82</v>
      </c>
    </row>
    <row r="87" s="2" customFormat="1">
      <c r="A87" s="39"/>
      <c r="B87" s="40"/>
      <c r="C87" s="41"/>
      <c r="D87" s="218" t="s">
        <v>147</v>
      </c>
      <c r="E87" s="41"/>
      <c r="F87" s="219" t="s">
        <v>813</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147</v>
      </c>
      <c r="AU87" s="18" t="s">
        <v>80</v>
      </c>
    </row>
    <row r="88" s="2" customFormat="1" ht="16.5" customHeight="1">
      <c r="A88" s="39"/>
      <c r="B88" s="40"/>
      <c r="C88" s="256" t="s">
        <v>82</v>
      </c>
      <c r="D88" s="256" t="s">
        <v>383</v>
      </c>
      <c r="E88" s="257" t="s">
        <v>815</v>
      </c>
      <c r="F88" s="258" t="s">
        <v>816</v>
      </c>
      <c r="G88" s="259" t="s">
        <v>814</v>
      </c>
      <c r="H88" s="260">
        <v>1</v>
      </c>
      <c r="I88" s="261"/>
      <c r="J88" s="262">
        <f>ROUND(I88*H88,2)</f>
        <v>0</v>
      </c>
      <c r="K88" s="258" t="s">
        <v>480</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161</v>
      </c>
      <c r="AT88" s="216" t="s">
        <v>383</v>
      </c>
      <c r="AU88" s="216" t="s">
        <v>80</v>
      </c>
      <c r="AY88" s="18" t="s">
        <v>138</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146</v>
      </c>
      <c r="BM88" s="216" t="s">
        <v>146</v>
      </c>
    </row>
    <row r="89" s="2" customFormat="1">
      <c r="A89" s="39"/>
      <c r="B89" s="40"/>
      <c r="C89" s="41"/>
      <c r="D89" s="218" t="s">
        <v>147</v>
      </c>
      <c r="E89" s="41"/>
      <c r="F89" s="219" t="s">
        <v>816</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147</v>
      </c>
      <c r="AU89" s="18" t="s">
        <v>80</v>
      </c>
    </row>
    <row r="90" s="2" customFormat="1" ht="16.5" customHeight="1">
      <c r="A90" s="39"/>
      <c r="B90" s="40"/>
      <c r="C90" s="256" t="s">
        <v>139</v>
      </c>
      <c r="D90" s="256" t="s">
        <v>383</v>
      </c>
      <c r="E90" s="257" t="s">
        <v>817</v>
      </c>
      <c r="F90" s="258" t="s">
        <v>818</v>
      </c>
      <c r="G90" s="259" t="s">
        <v>819</v>
      </c>
      <c r="H90" s="260">
        <v>1</v>
      </c>
      <c r="I90" s="261"/>
      <c r="J90" s="262">
        <f>ROUND(I90*H90,2)</f>
        <v>0</v>
      </c>
      <c r="K90" s="258" t="s">
        <v>480</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161</v>
      </c>
      <c r="AT90" s="216" t="s">
        <v>383</v>
      </c>
      <c r="AU90" s="216" t="s">
        <v>80</v>
      </c>
      <c r="AY90" s="18" t="s">
        <v>138</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146</v>
      </c>
      <c r="BM90" s="216" t="s">
        <v>151</v>
      </c>
    </row>
    <row r="91" s="2" customFormat="1">
      <c r="A91" s="39"/>
      <c r="B91" s="40"/>
      <c r="C91" s="41"/>
      <c r="D91" s="218" t="s">
        <v>147</v>
      </c>
      <c r="E91" s="41"/>
      <c r="F91" s="219" t="s">
        <v>818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147</v>
      </c>
      <c r="AU91" s="18" t="s">
        <v>80</v>
      </c>
    </row>
    <row r="92" s="2" customFormat="1" ht="16.5" customHeight="1">
      <c r="A92" s="39"/>
      <c r="B92" s="40"/>
      <c r="C92" s="256" t="s">
        <v>146</v>
      </c>
      <c r="D92" s="256" t="s">
        <v>383</v>
      </c>
      <c r="E92" s="257" t="s">
        <v>820</v>
      </c>
      <c r="F92" s="258" t="s">
        <v>821</v>
      </c>
      <c r="G92" s="259" t="s">
        <v>819</v>
      </c>
      <c r="H92" s="260">
        <v>1</v>
      </c>
      <c r="I92" s="261"/>
      <c r="J92" s="262">
        <f>ROUND(I92*H92,2)</f>
        <v>0</v>
      </c>
      <c r="K92" s="258" t="s">
        <v>480</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161</v>
      </c>
      <c r="AT92" s="216" t="s">
        <v>383</v>
      </c>
      <c r="AU92" s="216" t="s">
        <v>80</v>
      </c>
      <c r="AY92" s="18" t="s">
        <v>138</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161</v>
      </c>
    </row>
    <row r="93" s="2" customFormat="1">
      <c r="A93" s="39"/>
      <c r="B93" s="40"/>
      <c r="C93" s="41"/>
      <c r="D93" s="218" t="s">
        <v>147</v>
      </c>
      <c r="E93" s="41"/>
      <c r="F93" s="219" t="s">
        <v>821</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147</v>
      </c>
      <c r="AU93" s="18" t="s">
        <v>80</v>
      </c>
    </row>
    <row r="94" s="2" customFormat="1">
      <c r="A94" s="39"/>
      <c r="B94" s="40"/>
      <c r="C94" s="41"/>
      <c r="D94" s="218" t="s">
        <v>822</v>
      </c>
      <c r="E94" s="41"/>
      <c r="F94" s="245" t="s">
        <v>823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822</v>
      </c>
      <c r="AU94" s="18" t="s">
        <v>80</v>
      </c>
    </row>
    <row r="95" s="12" customFormat="1" ht="25.92" customHeight="1">
      <c r="A95" s="12"/>
      <c r="B95" s="189"/>
      <c r="C95" s="190"/>
      <c r="D95" s="191" t="s">
        <v>71</v>
      </c>
      <c r="E95" s="192" t="s">
        <v>824</v>
      </c>
      <c r="F95" s="192" t="s">
        <v>825</v>
      </c>
      <c r="G95" s="190"/>
      <c r="H95" s="190"/>
      <c r="I95" s="193"/>
      <c r="J95" s="194">
        <f>BK95</f>
        <v>0</v>
      </c>
      <c r="K95" s="190"/>
      <c r="L95" s="195"/>
      <c r="M95" s="196"/>
      <c r="N95" s="197"/>
      <c r="O95" s="197"/>
      <c r="P95" s="198">
        <f>SUM(P96:P119)</f>
        <v>0</v>
      </c>
      <c r="Q95" s="197"/>
      <c r="R95" s="198">
        <f>SUM(R96:R119)</f>
        <v>0</v>
      </c>
      <c r="S95" s="197"/>
      <c r="T95" s="199">
        <f>SUM(T96:T119)</f>
        <v>0</v>
      </c>
      <c r="U95" s="12"/>
      <c r="V95" s="12"/>
      <c r="W95" s="12"/>
      <c r="X95" s="12"/>
      <c r="Y95" s="12"/>
      <c r="Z95" s="12"/>
      <c r="AA95" s="12"/>
      <c r="AB95" s="12"/>
      <c r="AC95" s="12"/>
      <c r="AD95" s="12"/>
      <c r="AE95" s="12"/>
      <c r="AR95" s="200" t="s">
        <v>80</v>
      </c>
      <c r="AT95" s="201" t="s">
        <v>71</v>
      </c>
      <c r="AU95" s="201" t="s">
        <v>72</v>
      </c>
      <c r="AY95" s="200" t="s">
        <v>138</v>
      </c>
      <c r="BK95" s="202">
        <f>SUM(BK96:BK119)</f>
        <v>0</v>
      </c>
    </row>
    <row r="96" s="2" customFormat="1" ht="24.15" customHeight="1">
      <c r="A96" s="39"/>
      <c r="B96" s="40"/>
      <c r="C96" s="256" t="s">
        <v>163</v>
      </c>
      <c r="D96" s="256" t="s">
        <v>383</v>
      </c>
      <c r="E96" s="257" t="s">
        <v>826</v>
      </c>
      <c r="F96" s="258" t="s">
        <v>827</v>
      </c>
      <c r="G96" s="259" t="s">
        <v>207</v>
      </c>
      <c r="H96" s="260">
        <v>2</v>
      </c>
      <c r="I96" s="261"/>
      <c r="J96" s="262">
        <f>ROUND(I96*H96,2)</f>
        <v>0</v>
      </c>
      <c r="K96" s="258" t="s">
        <v>480</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161</v>
      </c>
      <c r="AT96" s="216" t="s">
        <v>383</v>
      </c>
      <c r="AU96" s="216" t="s">
        <v>80</v>
      </c>
      <c r="AY96" s="18" t="s">
        <v>138</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146</v>
      </c>
      <c r="BM96" s="216" t="s">
        <v>166</v>
      </c>
    </row>
    <row r="97" s="2" customFormat="1">
      <c r="A97" s="39"/>
      <c r="B97" s="40"/>
      <c r="C97" s="41"/>
      <c r="D97" s="218" t="s">
        <v>147</v>
      </c>
      <c r="E97" s="41"/>
      <c r="F97" s="219" t="s">
        <v>827</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147</v>
      </c>
      <c r="AU97" s="18" t="s">
        <v>80</v>
      </c>
    </row>
    <row r="98" s="2" customFormat="1" ht="24.15" customHeight="1">
      <c r="A98" s="39"/>
      <c r="B98" s="40"/>
      <c r="C98" s="256" t="s">
        <v>151</v>
      </c>
      <c r="D98" s="256" t="s">
        <v>383</v>
      </c>
      <c r="E98" s="257" t="s">
        <v>828</v>
      </c>
      <c r="F98" s="258" t="s">
        <v>829</v>
      </c>
      <c r="G98" s="259" t="s">
        <v>207</v>
      </c>
      <c r="H98" s="260">
        <v>9</v>
      </c>
      <c r="I98" s="261"/>
      <c r="J98" s="262">
        <f>ROUND(I98*H98,2)</f>
        <v>0</v>
      </c>
      <c r="K98" s="258" t="s">
        <v>480</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161</v>
      </c>
      <c r="AT98" s="216" t="s">
        <v>383</v>
      </c>
      <c r="AU98" s="216" t="s">
        <v>80</v>
      </c>
      <c r="AY98" s="18" t="s">
        <v>138</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146</v>
      </c>
      <c r="BM98" s="216" t="s">
        <v>169</v>
      </c>
    </row>
    <row r="99" s="2" customFormat="1">
      <c r="A99" s="39"/>
      <c r="B99" s="40"/>
      <c r="C99" s="41"/>
      <c r="D99" s="218" t="s">
        <v>147</v>
      </c>
      <c r="E99" s="41"/>
      <c r="F99" s="219" t="s">
        <v>829</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147</v>
      </c>
      <c r="AU99" s="18" t="s">
        <v>80</v>
      </c>
    </row>
    <row r="100" s="2" customFormat="1" ht="16.5" customHeight="1">
      <c r="A100" s="39"/>
      <c r="B100" s="40"/>
      <c r="C100" s="256" t="s">
        <v>171</v>
      </c>
      <c r="D100" s="256" t="s">
        <v>383</v>
      </c>
      <c r="E100" s="257" t="s">
        <v>830</v>
      </c>
      <c r="F100" s="258" t="s">
        <v>831</v>
      </c>
      <c r="G100" s="259" t="s">
        <v>814</v>
      </c>
      <c r="H100" s="260">
        <v>1</v>
      </c>
      <c r="I100" s="261"/>
      <c r="J100" s="262">
        <f>ROUND(I100*H100,2)</f>
        <v>0</v>
      </c>
      <c r="K100" s="258" t="s">
        <v>480</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161</v>
      </c>
      <c r="AT100" s="216" t="s">
        <v>383</v>
      </c>
      <c r="AU100" s="216" t="s">
        <v>80</v>
      </c>
      <c r="AY100" s="18" t="s">
        <v>138</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146</v>
      </c>
      <c r="BM100" s="216" t="s">
        <v>174</v>
      </c>
    </row>
    <row r="101" s="2" customFormat="1">
      <c r="A101" s="39"/>
      <c r="B101" s="40"/>
      <c r="C101" s="41"/>
      <c r="D101" s="218" t="s">
        <v>147</v>
      </c>
      <c r="E101" s="41"/>
      <c r="F101" s="219" t="s">
        <v>831</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147</v>
      </c>
      <c r="AU101" s="18" t="s">
        <v>80</v>
      </c>
    </row>
    <row r="102" s="2" customFormat="1" ht="16.5" customHeight="1">
      <c r="A102" s="39"/>
      <c r="B102" s="40"/>
      <c r="C102" s="256" t="s">
        <v>161</v>
      </c>
      <c r="D102" s="256" t="s">
        <v>383</v>
      </c>
      <c r="E102" s="257" t="s">
        <v>832</v>
      </c>
      <c r="F102" s="258" t="s">
        <v>833</v>
      </c>
      <c r="G102" s="259" t="s">
        <v>814</v>
      </c>
      <c r="H102" s="260">
        <v>1</v>
      </c>
      <c r="I102" s="261"/>
      <c r="J102" s="262">
        <f>ROUND(I102*H102,2)</f>
        <v>0</v>
      </c>
      <c r="K102" s="258" t="s">
        <v>480</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161</v>
      </c>
      <c r="AT102" s="216" t="s">
        <v>383</v>
      </c>
      <c r="AU102" s="216" t="s">
        <v>80</v>
      </c>
      <c r="AY102" s="18" t="s">
        <v>138</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146</v>
      </c>
      <c r="BM102" s="216" t="s">
        <v>177</v>
      </c>
    </row>
    <row r="103" s="2" customFormat="1">
      <c r="A103" s="39"/>
      <c r="B103" s="40"/>
      <c r="C103" s="41"/>
      <c r="D103" s="218" t="s">
        <v>147</v>
      </c>
      <c r="E103" s="41"/>
      <c r="F103" s="219" t="s">
        <v>833</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147</v>
      </c>
      <c r="AU103" s="18" t="s">
        <v>80</v>
      </c>
    </row>
    <row r="104" s="2" customFormat="1" ht="16.5" customHeight="1">
      <c r="A104" s="39"/>
      <c r="B104" s="40"/>
      <c r="C104" s="256" t="s">
        <v>179</v>
      </c>
      <c r="D104" s="256" t="s">
        <v>383</v>
      </c>
      <c r="E104" s="257" t="s">
        <v>834</v>
      </c>
      <c r="F104" s="258" t="s">
        <v>835</v>
      </c>
      <c r="G104" s="259" t="s">
        <v>814</v>
      </c>
      <c r="H104" s="260">
        <v>1</v>
      </c>
      <c r="I104" s="261"/>
      <c r="J104" s="262">
        <f>ROUND(I104*H104,2)</f>
        <v>0</v>
      </c>
      <c r="K104" s="258" t="s">
        <v>480</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161</v>
      </c>
      <c r="AT104" s="216" t="s">
        <v>383</v>
      </c>
      <c r="AU104" s="216" t="s">
        <v>80</v>
      </c>
      <c r="AY104" s="18" t="s">
        <v>138</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146</v>
      </c>
      <c r="BM104" s="216" t="s">
        <v>182</v>
      </c>
    </row>
    <row r="105" s="2" customFormat="1">
      <c r="A105" s="39"/>
      <c r="B105" s="40"/>
      <c r="C105" s="41"/>
      <c r="D105" s="218" t="s">
        <v>147</v>
      </c>
      <c r="E105" s="41"/>
      <c r="F105" s="219" t="s">
        <v>835</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147</v>
      </c>
      <c r="AU105" s="18" t="s">
        <v>80</v>
      </c>
    </row>
    <row r="106" s="2" customFormat="1" ht="16.5" customHeight="1">
      <c r="A106" s="39"/>
      <c r="B106" s="40"/>
      <c r="C106" s="256" t="s">
        <v>166</v>
      </c>
      <c r="D106" s="256" t="s">
        <v>383</v>
      </c>
      <c r="E106" s="257" t="s">
        <v>836</v>
      </c>
      <c r="F106" s="258" t="s">
        <v>837</v>
      </c>
      <c r="G106" s="259" t="s">
        <v>814</v>
      </c>
      <c r="H106" s="260">
        <v>1</v>
      </c>
      <c r="I106" s="261"/>
      <c r="J106" s="262">
        <f>ROUND(I106*H106,2)</f>
        <v>0</v>
      </c>
      <c r="K106" s="258" t="s">
        <v>480</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161</v>
      </c>
      <c r="AT106" s="216" t="s">
        <v>383</v>
      </c>
      <c r="AU106" s="216" t="s">
        <v>80</v>
      </c>
      <c r="AY106" s="18" t="s">
        <v>138</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191</v>
      </c>
    </row>
    <row r="107" s="2" customFormat="1">
      <c r="A107" s="39"/>
      <c r="B107" s="40"/>
      <c r="C107" s="41"/>
      <c r="D107" s="218" t="s">
        <v>147</v>
      </c>
      <c r="E107" s="41"/>
      <c r="F107" s="219" t="s">
        <v>837</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147</v>
      </c>
      <c r="AU107" s="18" t="s">
        <v>80</v>
      </c>
    </row>
    <row r="108" s="2" customFormat="1" ht="16.5" customHeight="1">
      <c r="A108" s="39"/>
      <c r="B108" s="40"/>
      <c r="C108" s="256" t="s">
        <v>196</v>
      </c>
      <c r="D108" s="256" t="s">
        <v>383</v>
      </c>
      <c r="E108" s="257" t="s">
        <v>838</v>
      </c>
      <c r="F108" s="258" t="s">
        <v>839</v>
      </c>
      <c r="G108" s="259" t="s">
        <v>814</v>
      </c>
      <c r="H108" s="260">
        <v>1</v>
      </c>
      <c r="I108" s="261"/>
      <c r="J108" s="262">
        <f>ROUND(I108*H108,2)</f>
        <v>0</v>
      </c>
      <c r="K108" s="258" t="s">
        <v>480</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161</v>
      </c>
      <c r="AT108" s="216" t="s">
        <v>383</v>
      </c>
      <c r="AU108" s="216" t="s">
        <v>80</v>
      </c>
      <c r="AY108" s="18" t="s">
        <v>138</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146</v>
      </c>
      <c r="BM108" s="216" t="s">
        <v>199</v>
      </c>
    </row>
    <row r="109" s="2" customFormat="1">
      <c r="A109" s="39"/>
      <c r="B109" s="40"/>
      <c r="C109" s="41"/>
      <c r="D109" s="218" t="s">
        <v>147</v>
      </c>
      <c r="E109" s="41"/>
      <c r="F109" s="219" t="s">
        <v>839</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147</v>
      </c>
      <c r="AU109" s="18" t="s">
        <v>80</v>
      </c>
    </row>
    <row r="110" s="2" customFormat="1" ht="16.5" customHeight="1">
      <c r="A110" s="39"/>
      <c r="B110" s="40"/>
      <c r="C110" s="256" t="s">
        <v>169</v>
      </c>
      <c r="D110" s="256" t="s">
        <v>383</v>
      </c>
      <c r="E110" s="257" t="s">
        <v>840</v>
      </c>
      <c r="F110" s="258" t="s">
        <v>841</v>
      </c>
      <c r="G110" s="259" t="s">
        <v>814</v>
      </c>
      <c r="H110" s="260">
        <v>1</v>
      </c>
      <c r="I110" s="261"/>
      <c r="J110" s="262">
        <f>ROUND(I110*H110,2)</f>
        <v>0</v>
      </c>
      <c r="K110" s="258" t="s">
        <v>480</v>
      </c>
      <c r="L110" s="263"/>
      <c r="M110" s="264" t="s">
        <v>19</v>
      </c>
      <c r="N110" s="26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161</v>
      </c>
      <c r="AT110" s="216" t="s">
        <v>383</v>
      </c>
      <c r="AU110" s="216" t="s">
        <v>80</v>
      </c>
      <c r="AY110" s="18" t="s">
        <v>138</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146</v>
      </c>
      <c r="BM110" s="216" t="s">
        <v>203</v>
      </c>
    </row>
    <row r="111" s="2" customFormat="1">
      <c r="A111" s="39"/>
      <c r="B111" s="40"/>
      <c r="C111" s="41"/>
      <c r="D111" s="218" t="s">
        <v>147</v>
      </c>
      <c r="E111" s="41"/>
      <c r="F111" s="219" t="s">
        <v>841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147</v>
      </c>
      <c r="AU111" s="18" t="s">
        <v>80</v>
      </c>
    </row>
    <row r="112" s="2" customFormat="1" ht="16.5" customHeight="1">
      <c r="A112" s="39"/>
      <c r="B112" s="40"/>
      <c r="C112" s="256" t="s">
        <v>204</v>
      </c>
      <c r="D112" s="256" t="s">
        <v>383</v>
      </c>
      <c r="E112" s="257" t="s">
        <v>820</v>
      </c>
      <c r="F112" s="258" t="s">
        <v>821</v>
      </c>
      <c r="G112" s="259" t="s">
        <v>819</v>
      </c>
      <c r="H112" s="260">
        <v>1</v>
      </c>
      <c r="I112" s="261"/>
      <c r="J112" s="262">
        <f>ROUND(I112*H112,2)</f>
        <v>0</v>
      </c>
      <c r="K112" s="258" t="s">
        <v>480</v>
      </c>
      <c r="L112" s="263"/>
      <c r="M112" s="264" t="s">
        <v>19</v>
      </c>
      <c r="N112" s="26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161</v>
      </c>
      <c r="AT112" s="216" t="s">
        <v>383</v>
      </c>
      <c r="AU112" s="216" t="s">
        <v>80</v>
      </c>
      <c r="AY112" s="18" t="s">
        <v>138</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146</v>
      </c>
      <c r="BM112" s="216" t="s">
        <v>208</v>
      </c>
    </row>
    <row r="113" s="2" customFormat="1">
      <c r="A113" s="39"/>
      <c r="B113" s="40"/>
      <c r="C113" s="41"/>
      <c r="D113" s="218" t="s">
        <v>147</v>
      </c>
      <c r="E113" s="41"/>
      <c r="F113" s="219" t="s">
        <v>821</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147</v>
      </c>
      <c r="AU113" s="18" t="s">
        <v>80</v>
      </c>
    </row>
    <row r="114" s="2" customFormat="1">
      <c r="A114" s="39"/>
      <c r="B114" s="40"/>
      <c r="C114" s="41"/>
      <c r="D114" s="218" t="s">
        <v>822</v>
      </c>
      <c r="E114" s="41"/>
      <c r="F114" s="245" t="s">
        <v>842</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822</v>
      </c>
      <c r="AU114" s="18" t="s">
        <v>80</v>
      </c>
    </row>
    <row r="115" s="2" customFormat="1" ht="16.5" customHeight="1">
      <c r="A115" s="39"/>
      <c r="B115" s="40"/>
      <c r="C115" s="256" t="s">
        <v>174</v>
      </c>
      <c r="D115" s="256" t="s">
        <v>383</v>
      </c>
      <c r="E115" s="257" t="s">
        <v>843</v>
      </c>
      <c r="F115" s="258" t="s">
        <v>844</v>
      </c>
      <c r="G115" s="259" t="s">
        <v>819</v>
      </c>
      <c r="H115" s="260">
        <v>1</v>
      </c>
      <c r="I115" s="261"/>
      <c r="J115" s="262">
        <f>ROUND(I115*H115,2)</f>
        <v>0</v>
      </c>
      <c r="K115" s="258" t="s">
        <v>480</v>
      </c>
      <c r="L115" s="263"/>
      <c r="M115" s="264" t="s">
        <v>19</v>
      </c>
      <c r="N115" s="26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161</v>
      </c>
      <c r="AT115" s="216" t="s">
        <v>383</v>
      </c>
      <c r="AU115" s="216" t="s">
        <v>80</v>
      </c>
      <c r="AY115" s="18" t="s">
        <v>138</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146</v>
      </c>
      <c r="BM115" s="216" t="s">
        <v>211</v>
      </c>
    </row>
    <row r="116" s="2" customFormat="1">
      <c r="A116" s="39"/>
      <c r="B116" s="40"/>
      <c r="C116" s="41"/>
      <c r="D116" s="218" t="s">
        <v>147</v>
      </c>
      <c r="E116" s="41"/>
      <c r="F116" s="219" t="s">
        <v>844</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147</v>
      </c>
      <c r="AU116" s="18" t="s">
        <v>80</v>
      </c>
    </row>
    <row r="117" s="2" customFormat="1" ht="16.5" customHeight="1">
      <c r="A117" s="39"/>
      <c r="B117" s="40"/>
      <c r="C117" s="256" t="s">
        <v>8</v>
      </c>
      <c r="D117" s="256" t="s">
        <v>383</v>
      </c>
      <c r="E117" s="257" t="s">
        <v>845</v>
      </c>
      <c r="F117" s="258" t="s">
        <v>846</v>
      </c>
      <c r="G117" s="259" t="s">
        <v>819</v>
      </c>
      <c r="H117" s="260">
        <v>1</v>
      </c>
      <c r="I117" s="261"/>
      <c r="J117" s="262">
        <f>ROUND(I117*H117,2)</f>
        <v>0</v>
      </c>
      <c r="K117" s="258" t="s">
        <v>480</v>
      </c>
      <c r="L117" s="263"/>
      <c r="M117" s="264" t="s">
        <v>19</v>
      </c>
      <c r="N117" s="26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161</v>
      </c>
      <c r="AT117" s="216" t="s">
        <v>383</v>
      </c>
      <c r="AU117" s="216" t="s">
        <v>80</v>
      </c>
      <c r="AY117" s="18" t="s">
        <v>138</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146</v>
      </c>
      <c r="BM117" s="216" t="s">
        <v>215</v>
      </c>
    </row>
    <row r="118" s="2" customFormat="1">
      <c r="A118" s="39"/>
      <c r="B118" s="40"/>
      <c r="C118" s="41"/>
      <c r="D118" s="218" t="s">
        <v>147</v>
      </c>
      <c r="E118" s="41"/>
      <c r="F118" s="219" t="s">
        <v>846</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147</v>
      </c>
      <c r="AU118" s="18" t="s">
        <v>80</v>
      </c>
    </row>
    <row r="119" s="2" customFormat="1">
      <c r="A119" s="39"/>
      <c r="B119" s="40"/>
      <c r="C119" s="41"/>
      <c r="D119" s="218" t="s">
        <v>822</v>
      </c>
      <c r="E119" s="41"/>
      <c r="F119" s="245" t="s">
        <v>847</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822</v>
      </c>
      <c r="AU119" s="18" t="s">
        <v>80</v>
      </c>
    </row>
    <row r="120" s="12" customFormat="1" ht="25.92" customHeight="1">
      <c r="A120" s="12"/>
      <c r="B120" s="189"/>
      <c r="C120" s="190"/>
      <c r="D120" s="191" t="s">
        <v>71</v>
      </c>
      <c r="E120" s="192" t="s">
        <v>848</v>
      </c>
      <c r="F120" s="192" t="s">
        <v>849</v>
      </c>
      <c r="G120" s="190"/>
      <c r="H120" s="190"/>
      <c r="I120" s="193"/>
      <c r="J120" s="194">
        <f>BK120</f>
        <v>0</v>
      </c>
      <c r="K120" s="190"/>
      <c r="L120" s="195"/>
      <c r="M120" s="196"/>
      <c r="N120" s="197"/>
      <c r="O120" s="197"/>
      <c r="P120" s="198">
        <f>SUM(P121:P130)</f>
        <v>0</v>
      </c>
      <c r="Q120" s="197"/>
      <c r="R120" s="198">
        <f>SUM(R121:R130)</f>
        <v>0</v>
      </c>
      <c r="S120" s="197"/>
      <c r="T120" s="199">
        <f>SUM(T121:T130)</f>
        <v>0</v>
      </c>
      <c r="U120" s="12"/>
      <c r="V120" s="12"/>
      <c r="W120" s="12"/>
      <c r="X120" s="12"/>
      <c r="Y120" s="12"/>
      <c r="Z120" s="12"/>
      <c r="AA120" s="12"/>
      <c r="AB120" s="12"/>
      <c r="AC120" s="12"/>
      <c r="AD120" s="12"/>
      <c r="AE120" s="12"/>
      <c r="AR120" s="200" t="s">
        <v>80</v>
      </c>
      <c r="AT120" s="201" t="s">
        <v>71</v>
      </c>
      <c r="AU120" s="201" t="s">
        <v>72</v>
      </c>
      <c r="AY120" s="200" t="s">
        <v>138</v>
      </c>
      <c r="BK120" s="202">
        <f>SUM(BK121:BK130)</f>
        <v>0</v>
      </c>
    </row>
    <row r="121" s="2" customFormat="1" ht="16.5" customHeight="1">
      <c r="A121" s="39"/>
      <c r="B121" s="40"/>
      <c r="C121" s="256" t="s">
        <v>177</v>
      </c>
      <c r="D121" s="256" t="s">
        <v>383</v>
      </c>
      <c r="E121" s="257" t="s">
        <v>850</v>
      </c>
      <c r="F121" s="258" t="s">
        <v>851</v>
      </c>
      <c r="G121" s="259" t="s">
        <v>814</v>
      </c>
      <c r="H121" s="260">
        <v>26</v>
      </c>
      <c r="I121" s="261"/>
      <c r="J121" s="262">
        <f>ROUND(I121*H121,2)</f>
        <v>0</v>
      </c>
      <c r="K121" s="258" t="s">
        <v>480</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161</v>
      </c>
      <c r="AT121" s="216" t="s">
        <v>383</v>
      </c>
      <c r="AU121" s="216" t="s">
        <v>80</v>
      </c>
      <c r="AY121" s="18" t="s">
        <v>138</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146</v>
      </c>
      <c r="BM121" s="216" t="s">
        <v>219</v>
      </c>
    </row>
    <row r="122" s="2" customFormat="1">
      <c r="A122" s="39"/>
      <c r="B122" s="40"/>
      <c r="C122" s="41"/>
      <c r="D122" s="218" t="s">
        <v>147</v>
      </c>
      <c r="E122" s="41"/>
      <c r="F122" s="219" t="s">
        <v>851</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147</v>
      </c>
      <c r="AU122" s="18" t="s">
        <v>80</v>
      </c>
    </row>
    <row r="123" s="2" customFormat="1" ht="16.5" customHeight="1">
      <c r="A123" s="39"/>
      <c r="B123" s="40"/>
      <c r="C123" s="256" t="s">
        <v>221</v>
      </c>
      <c r="D123" s="256" t="s">
        <v>383</v>
      </c>
      <c r="E123" s="257" t="s">
        <v>852</v>
      </c>
      <c r="F123" s="258" t="s">
        <v>853</v>
      </c>
      <c r="G123" s="259" t="s">
        <v>814</v>
      </c>
      <c r="H123" s="260">
        <v>2</v>
      </c>
      <c r="I123" s="261"/>
      <c r="J123" s="262">
        <f>ROUND(I123*H123,2)</f>
        <v>0</v>
      </c>
      <c r="K123" s="258" t="s">
        <v>480</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161</v>
      </c>
      <c r="AT123" s="216" t="s">
        <v>383</v>
      </c>
      <c r="AU123" s="216" t="s">
        <v>80</v>
      </c>
      <c r="AY123" s="18" t="s">
        <v>138</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146</v>
      </c>
      <c r="BM123" s="216" t="s">
        <v>224</v>
      </c>
    </row>
    <row r="124" s="2" customFormat="1">
      <c r="A124" s="39"/>
      <c r="B124" s="40"/>
      <c r="C124" s="41"/>
      <c r="D124" s="218" t="s">
        <v>147</v>
      </c>
      <c r="E124" s="41"/>
      <c r="F124" s="219" t="s">
        <v>853</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147</v>
      </c>
      <c r="AU124" s="18" t="s">
        <v>80</v>
      </c>
    </row>
    <row r="125" s="2" customFormat="1" ht="21.75" customHeight="1">
      <c r="A125" s="39"/>
      <c r="B125" s="40"/>
      <c r="C125" s="256" t="s">
        <v>182</v>
      </c>
      <c r="D125" s="256" t="s">
        <v>383</v>
      </c>
      <c r="E125" s="257" t="s">
        <v>854</v>
      </c>
      <c r="F125" s="258" t="s">
        <v>855</v>
      </c>
      <c r="G125" s="259" t="s">
        <v>814</v>
      </c>
      <c r="H125" s="260">
        <v>1</v>
      </c>
      <c r="I125" s="261"/>
      <c r="J125" s="262">
        <f>ROUND(I125*H125,2)</f>
        <v>0</v>
      </c>
      <c r="K125" s="258" t="s">
        <v>480</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161</v>
      </c>
      <c r="AT125" s="216" t="s">
        <v>383</v>
      </c>
      <c r="AU125" s="216" t="s">
        <v>80</v>
      </c>
      <c r="AY125" s="18" t="s">
        <v>138</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146</v>
      </c>
      <c r="BM125" s="216" t="s">
        <v>230</v>
      </c>
    </row>
    <row r="126" s="2" customFormat="1">
      <c r="A126" s="39"/>
      <c r="B126" s="40"/>
      <c r="C126" s="41"/>
      <c r="D126" s="218" t="s">
        <v>147</v>
      </c>
      <c r="E126" s="41"/>
      <c r="F126" s="219" t="s">
        <v>855</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147</v>
      </c>
      <c r="AU126" s="18" t="s">
        <v>80</v>
      </c>
    </row>
    <row r="127" s="2" customFormat="1" ht="16.5" customHeight="1">
      <c r="A127" s="39"/>
      <c r="B127" s="40"/>
      <c r="C127" s="256" t="s">
        <v>231</v>
      </c>
      <c r="D127" s="256" t="s">
        <v>383</v>
      </c>
      <c r="E127" s="257" t="s">
        <v>856</v>
      </c>
      <c r="F127" s="258" t="s">
        <v>857</v>
      </c>
      <c r="G127" s="259" t="s">
        <v>814</v>
      </c>
      <c r="H127" s="260">
        <v>1</v>
      </c>
      <c r="I127" s="261"/>
      <c r="J127" s="262">
        <f>ROUND(I127*H127,2)</f>
        <v>0</v>
      </c>
      <c r="K127" s="258" t="s">
        <v>480</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161</v>
      </c>
      <c r="AT127" s="216" t="s">
        <v>383</v>
      </c>
      <c r="AU127" s="216" t="s">
        <v>80</v>
      </c>
      <c r="AY127" s="18" t="s">
        <v>138</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146</v>
      </c>
      <c r="BM127" s="216" t="s">
        <v>234</v>
      </c>
    </row>
    <row r="128" s="2" customFormat="1">
      <c r="A128" s="39"/>
      <c r="B128" s="40"/>
      <c r="C128" s="41"/>
      <c r="D128" s="218" t="s">
        <v>147</v>
      </c>
      <c r="E128" s="41"/>
      <c r="F128" s="219" t="s">
        <v>857</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147</v>
      </c>
      <c r="AU128" s="18" t="s">
        <v>80</v>
      </c>
    </row>
    <row r="129" s="2" customFormat="1" ht="16.5" customHeight="1">
      <c r="A129" s="39"/>
      <c r="B129" s="40"/>
      <c r="C129" s="256" t="s">
        <v>191</v>
      </c>
      <c r="D129" s="256" t="s">
        <v>383</v>
      </c>
      <c r="E129" s="257" t="s">
        <v>858</v>
      </c>
      <c r="F129" s="258" t="s">
        <v>859</v>
      </c>
      <c r="G129" s="259" t="s">
        <v>819</v>
      </c>
      <c r="H129" s="260">
        <v>1</v>
      </c>
      <c r="I129" s="261"/>
      <c r="J129" s="262">
        <f>ROUND(I129*H129,2)</f>
        <v>0</v>
      </c>
      <c r="K129" s="258" t="s">
        <v>480</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161</v>
      </c>
      <c r="AT129" s="216" t="s">
        <v>383</v>
      </c>
      <c r="AU129" s="216" t="s">
        <v>80</v>
      </c>
      <c r="AY129" s="18" t="s">
        <v>138</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146</v>
      </c>
      <c r="BM129" s="216" t="s">
        <v>238</v>
      </c>
    </row>
    <row r="130" s="2" customFormat="1">
      <c r="A130" s="39"/>
      <c r="B130" s="40"/>
      <c r="C130" s="41"/>
      <c r="D130" s="218" t="s">
        <v>147</v>
      </c>
      <c r="E130" s="41"/>
      <c r="F130" s="219" t="s">
        <v>859</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147</v>
      </c>
      <c r="AU130" s="18" t="s">
        <v>80</v>
      </c>
    </row>
    <row r="131" s="12" customFormat="1" ht="25.92" customHeight="1">
      <c r="A131" s="12"/>
      <c r="B131" s="189"/>
      <c r="C131" s="190"/>
      <c r="D131" s="191" t="s">
        <v>71</v>
      </c>
      <c r="E131" s="192" t="s">
        <v>860</v>
      </c>
      <c r="F131" s="192" t="s">
        <v>861</v>
      </c>
      <c r="G131" s="190"/>
      <c r="H131" s="190"/>
      <c r="I131" s="193"/>
      <c r="J131" s="194">
        <f>BK131</f>
        <v>0</v>
      </c>
      <c r="K131" s="190"/>
      <c r="L131" s="195"/>
      <c r="M131" s="196"/>
      <c r="N131" s="197"/>
      <c r="O131" s="197"/>
      <c r="P131" s="198">
        <f>SUM(P132:P168)</f>
        <v>0</v>
      </c>
      <c r="Q131" s="197"/>
      <c r="R131" s="198">
        <f>SUM(R132:R168)</f>
        <v>0</v>
      </c>
      <c r="S131" s="197"/>
      <c r="T131" s="199">
        <f>SUM(T132:T168)</f>
        <v>0</v>
      </c>
      <c r="U131" s="12"/>
      <c r="V131" s="12"/>
      <c r="W131" s="12"/>
      <c r="X131" s="12"/>
      <c r="Y131" s="12"/>
      <c r="Z131" s="12"/>
      <c r="AA131" s="12"/>
      <c r="AB131" s="12"/>
      <c r="AC131" s="12"/>
      <c r="AD131" s="12"/>
      <c r="AE131" s="12"/>
      <c r="AR131" s="200" t="s">
        <v>80</v>
      </c>
      <c r="AT131" s="201" t="s">
        <v>71</v>
      </c>
      <c r="AU131" s="201" t="s">
        <v>72</v>
      </c>
      <c r="AY131" s="200" t="s">
        <v>138</v>
      </c>
      <c r="BK131" s="202">
        <f>SUM(BK132:BK168)</f>
        <v>0</v>
      </c>
    </row>
    <row r="132" s="2" customFormat="1" ht="24.15" customHeight="1">
      <c r="A132" s="39"/>
      <c r="B132" s="40"/>
      <c r="C132" s="256" t="s">
        <v>7</v>
      </c>
      <c r="D132" s="256" t="s">
        <v>383</v>
      </c>
      <c r="E132" s="257" t="s">
        <v>862</v>
      </c>
      <c r="F132" s="258" t="s">
        <v>863</v>
      </c>
      <c r="G132" s="259" t="s">
        <v>207</v>
      </c>
      <c r="H132" s="260">
        <v>1</v>
      </c>
      <c r="I132" s="261"/>
      <c r="J132" s="262">
        <f>ROUND(I132*H132,2)</f>
        <v>0</v>
      </c>
      <c r="K132" s="258" t="s">
        <v>480</v>
      </c>
      <c r="L132" s="263"/>
      <c r="M132" s="264" t="s">
        <v>19</v>
      </c>
      <c r="N132" s="26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161</v>
      </c>
      <c r="AT132" s="216" t="s">
        <v>383</v>
      </c>
      <c r="AU132" s="216" t="s">
        <v>80</v>
      </c>
      <c r="AY132" s="18" t="s">
        <v>138</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146</v>
      </c>
      <c r="BM132" s="216" t="s">
        <v>241</v>
      </c>
    </row>
    <row r="133" s="2" customFormat="1">
      <c r="A133" s="39"/>
      <c r="B133" s="40"/>
      <c r="C133" s="41"/>
      <c r="D133" s="218" t="s">
        <v>147</v>
      </c>
      <c r="E133" s="41"/>
      <c r="F133" s="219" t="s">
        <v>863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147</v>
      </c>
      <c r="AU133" s="18" t="s">
        <v>80</v>
      </c>
    </row>
    <row r="134" s="2" customFormat="1" ht="16.5" customHeight="1">
      <c r="A134" s="39"/>
      <c r="B134" s="40"/>
      <c r="C134" s="256" t="s">
        <v>199</v>
      </c>
      <c r="D134" s="256" t="s">
        <v>383</v>
      </c>
      <c r="E134" s="257" t="s">
        <v>864</v>
      </c>
      <c r="F134" s="258" t="s">
        <v>865</v>
      </c>
      <c r="G134" s="259" t="s">
        <v>207</v>
      </c>
      <c r="H134" s="260">
        <v>6</v>
      </c>
      <c r="I134" s="261"/>
      <c r="J134" s="262">
        <f>ROUND(I134*H134,2)</f>
        <v>0</v>
      </c>
      <c r="K134" s="258" t="s">
        <v>480</v>
      </c>
      <c r="L134" s="263"/>
      <c r="M134" s="264" t="s">
        <v>19</v>
      </c>
      <c r="N134" s="26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161</v>
      </c>
      <c r="AT134" s="216" t="s">
        <v>383</v>
      </c>
      <c r="AU134" s="216" t="s">
        <v>80</v>
      </c>
      <c r="AY134" s="18" t="s">
        <v>138</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146</v>
      </c>
      <c r="BM134" s="216" t="s">
        <v>245</v>
      </c>
    </row>
    <row r="135" s="2" customFormat="1">
      <c r="A135" s="39"/>
      <c r="B135" s="40"/>
      <c r="C135" s="41"/>
      <c r="D135" s="218" t="s">
        <v>147</v>
      </c>
      <c r="E135" s="41"/>
      <c r="F135" s="219" t="s">
        <v>865</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147</v>
      </c>
      <c r="AU135" s="18" t="s">
        <v>80</v>
      </c>
    </row>
    <row r="136" s="2" customFormat="1" ht="21.75" customHeight="1">
      <c r="A136" s="39"/>
      <c r="B136" s="40"/>
      <c r="C136" s="256" t="s">
        <v>250</v>
      </c>
      <c r="D136" s="256" t="s">
        <v>383</v>
      </c>
      <c r="E136" s="257" t="s">
        <v>866</v>
      </c>
      <c r="F136" s="258" t="s">
        <v>867</v>
      </c>
      <c r="G136" s="259" t="s">
        <v>207</v>
      </c>
      <c r="H136" s="260">
        <v>31</v>
      </c>
      <c r="I136" s="261"/>
      <c r="J136" s="262">
        <f>ROUND(I136*H136,2)</f>
        <v>0</v>
      </c>
      <c r="K136" s="258" t="s">
        <v>480</v>
      </c>
      <c r="L136" s="263"/>
      <c r="M136" s="264" t="s">
        <v>19</v>
      </c>
      <c r="N136" s="26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161</v>
      </c>
      <c r="AT136" s="216" t="s">
        <v>383</v>
      </c>
      <c r="AU136" s="216" t="s">
        <v>80</v>
      </c>
      <c r="AY136" s="18" t="s">
        <v>138</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146</v>
      </c>
      <c r="BM136" s="216" t="s">
        <v>254</v>
      </c>
    </row>
    <row r="137" s="2" customFormat="1">
      <c r="A137" s="39"/>
      <c r="B137" s="40"/>
      <c r="C137" s="41"/>
      <c r="D137" s="218" t="s">
        <v>147</v>
      </c>
      <c r="E137" s="41"/>
      <c r="F137" s="219" t="s">
        <v>867</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147</v>
      </c>
      <c r="AU137" s="18" t="s">
        <v>80</v>
      </c>
    </row>
    <row r="138" s="2" customFormat="1" ht="16.5" customHeight="1">
      <c r="A138" s="39"/>
      <c r="B138" s="40"/>
      <c r="C138" s="256" t="s">
        <v>203</v>
      </c>
      <c r="D138" s="256" t="s">
        <v>383</v>
      </c>
      <c r="E138" s="257" t="s">
        <v>868</v>
      </c>
      <c r="F138" s="258" t="s">
        <v>869</v>
      </c>
      <c r="G138" s="259" t="s">
        <v>207</v>
      </c>
      <c r="H138" s="260">
        <v>2</v>
      </c>
      <c r="I138" s="261"/>
      <c r="J138" s="262">
        <f>ROUND(I138*H138,2)</f>
        <v>0</v>
      </c>
      <c r="K138" s="258" t="s">
        <v>480</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161</v>
      </c>
      <c r="AT138" s="216" t="s">
        <v>383</v>
      </c>
      <c r="AU138" s="216" t="s">
        <v>80</v>
      </c>
      <c r="AY138" s="18" t="s">
        <v>138</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146</v>
      </c>
      <c r="BM138" s="216" t="s">
        <v>258</v>
      </c>
    </row>
    <row r="139" s="2" customFormat="1">
      <c r="A139" s="39"/>
      <c r="B139" s="40"/>
      <c r="C139" s="41"/>
      <c r="D139" s="218" t="s">
        <v>147</v>
      </c>
      <c r="E139" s="41"/>
      <c r="F139" s="219" t="s">
        <v>869</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147</v>
      </c>
      <c r="AU139" s="18" t="s">
        <v>80</v>
      </c>
    </row>
    <row r="140" s="2" customFormat="1" ht="16.5" customHeight="1">
      <c r="A140" s="39"/>
      <c r="B140" s="40"/>
      <c r="C140" s="256" t="s">
        <v>260</v>
      </c>
      <c r="D140" s="256" t="s">
        <v>383</v>
      </c>
      <c r="E140" s="257" t="s">
        <v>870</v>
      </c>
      <c r="F140" s="258" t="s">
        <v>871</v>
      </c>
      <c r="G140" s="259" t="s">
        <v>207</v>
      </c>
      <c r="H140" s="260">
        <v>1</v>
      </c>
      <c r="I140" s="261"/>
      <c r="J140" s="262">
        <f>ROUND(I140*H140,2)</f>
        <v>0</v>
      </c>
      <c r="K140" s="258" t="s">
        <v>480</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161</v>
      </c>
      <c r="AT140" s="216" t="s">
        <v>383</v>
      </c>
      <c r="AU140" s="216" t="s">
        <v>80</v>
      </c>
      <c r="AY140" s="18" t="s">
        <v>138</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146</v>
      </c>
      <c r="BM140" s="216" t="s">
        <v>263</v>
      </c>
    </row>
    <row r="141" s="2" customFormat="1">
      <c r="A141" s="39"/>
      <c r="B141" s="40"/>
      <c r="C141" s="41"/>
      <c r="D141" s="218" t="s">
        <v>147</v>
      </c>
      <c r="E141" s="41"/>
      <c r="F141" s="219" t="s">
        <v>871</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147</v>
      </c>
      <c r="AU141" s="18" t="s">
        <v>80</v>
      </c>
    </row>
    <row r="142" s="2" customFormat="1" ht="16.5" customHeight="1">
      <c r="A142" s="39"/>
      <c r="B142" s="40"/>
      <c r="C142" s="256" t="s">
        <v>208</v>
      </c>
      <c r="D142" s="256" t="s">
        <v>383</v>
      </c>
      <c r="E142" s="257" t="s">
        <v>872</v>
      </c>
      <c r="F142" s="258" t="s">
        <v>873</v>
      </c>
      <c r="G142" s="259" t="s">
        <v>207</v>
      </c>
      <c r="H142" s="260">
        <v>2</v>
      </c>
      <c r="I142" s="261"/>
      <c r="J142" s="262">
        <f>ROUND(I142*H142,2)</f>
        <v>0</v>
      </c>
      <c r="K142" s="258" t="s">
        <v>480</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161</v>
      </c>
      <c r="AT142" s="216" t="s">
        <v>383</v>
      </c>
      <c r="AU142" s="216" t="s">
        <v>80</v>
      </c>
      <c r="AY142" s="18" t="s">
        <v>138</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146</v>
      </c>
      <c r="BM142" s="216" t="s">
        <v>267</v>
      </c>
    </row>
    <row r="143" s="2" customFormat="1">
      <c r="A143" s="39"/>
      <c r="B143" s="40"/>
      <c r="C143" s="41"/>
      <c r="D143" s="218" t="s">
        <v>147</v>
      </c>
      <c r="E143" s="41"/>
      <c r="F143" s="219" t="s">
        <v>873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147</v>
      </c>
      <c r="AU143" s="18" t="s">
        <v>80</v>
      </c>
    </row>
    <row r="144" s="2" customFormat="1" ht="16.5" customHeight="1">
      <c r="A144" s="39"/>
      <c r="B144" s="40"/>
      <c r="C144" s="256" t="s">
        <v>269</v>
      </c>
      <c r="D144" s="256" t="s">
        <v>383</v>
      </c>
      <c r="E144" s="257" t="s">
        <v>874</v>
      </c>
      <c r="F144" s="258" t="s">
        <v>875</v>
      </c>
      <c r="G144" s="259" t="s">
        <v>207</v>
      </c>
      <c r="H144" s="260">
        <v>2</v>
      </c>
      <c r="I144" s="261"/>
      <c r="J144" s="262">
        <f>ROUND(I144*H144,2)</f>
        <v>0</v>
      </c>
      <c r="K144" s="258" t="s">
        <v>480</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161</v>
      </c>
      <c r="AT144" s="216" t="s">
        <v>383</v>
      </c>
      <c r="AU144" s="216" t="s">
        <v>80</v>
      </c>
      <c r="AY144" s="18" t="s">
        <v>138</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146</v>
      </c>
      <c r="BM144" s="216" t="s">
        <v>272</v>
      </c>
    </row>
    <row r="145" s="2" customFormat="1">
      <c r="A145" s="39"/>
      <c r="B145" s="40"/>
      <c r="C145" s="41"/>
      <c r="D145" s="218" t="s">
        <v>147</v>
      </c>
      <c r="E145" s="41"/>
      <c r="F145" s="219" t="s">
        <v>875</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147</v>
      </c>
      <c r="AU145" s="18" t="s">
        <v>80</v>
      </c>
    </row>
    <row r="146" s="2" customFormat="1" ht="16.5" customHeight="1">
      <c r="A146" s="39"/>
      <c r="B146" s="40"/>
      <c r="C146" s="256" t="s">
        <v>211</v>
      </c>
      <c r="D146" s="256" t="s">
        <v>383</v>
      </c>
      <c r="E146" s="257" t="s">
        <v>876</v>
      </c>
      <c r="F146" s="258" t="s">
        <v>877</v>
      </c>
      <c r="G146" s="259" t="s">
        <v>814</v>
      </c>
      <c r="H146" s="260">
        <v>2</v>
      </c>
      <c r="I146" s="261"/>
      <c r="J146" s="262">
        <f>ROUND(I146*H146,2)</f>
        <v>0</v>
      </c>
      <c r="K146" s="258" t="s">
        <v>480</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161</v>
      </c>
      <c r="AT146" s="216" t="s">
        <v>383</v>
      </c>
      <c r="AU146" s="216" t="s">
        <v>80</v>
      </c>
      <c r="AY146" s="18" t="s">
        <v>138</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146</v>
      </c>
      <c r="BM146" s="216" t="s">
        <v>276</v>
      </c>
    </row>
    <row r="147" s="2" customFormat="1">
      <c r="A147" s="39"/>
      <c r="B147" s="40"/>
      <c r="C147" s="41"/>
      <c r="D147" s="218" t="s">
        <v>147</v>
      </c>
      <c r="E147" s="41"/>
      <c r="F147" s="219" t="s">
        <v>877</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147</v>
      </c>
      <c r="AU147" s="18" t="s">
        <v>80</v>
      </c>
    </row>
    <row r="148" s="2" customFormat="1" ht="16.5" customHeight="1">
      <c r="A148" s="39"/>
      <c r="B148" s="40"/>
      <c r="C148" s="256" t="s">
        <v>282</v>
      </c>
      <c r="D148" s="256" t="s">
        <v>383</v>
      </c>
      <c r="E148" s="257" t="s">
        <v>878</v>
      </c>
      <c r="F148" s="258" t="s">
        <v>879</v>
      </c>
      <c r="G148" s="259" t="s">
        <v>814</v>
      </c>
      <c r="H148" s="260">
        <v>3</v>
      </c>
      <c r="I148" s="261"/>
      <c r="J148" s="262">
        <f>ROUND(I148*H148,2)</f>
        <v>0</v>
      </c>
      <c r="K148" s="258" t="s">
        <v>480</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161</v>
      </c>
      <c r="AT148" s="216" t="s">
        <v>383</v>
      </c>
      <c r="AU148" s="216" t="s">
        <v>80</v>
      </c>
      <c r="AY148" s="18" t="s">
        <v>138</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146</v>
      </c>
      <c r="BM148" s="216" t="s">
        <v>285</v>
      </c>
    </row>
    <row r="149" s="2" customFormat="1">
      <c r="A149" s="39"/>
      <c r="B149" s="40"/>
      <c r="C149" s="41"/>
      <c r="D149" s="218" t="s">
        <v>147</v>
      </c>
      <c r="E149" s="41"/>
      <c r="F149" s="219" t="s">
        <v>879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147</v>
      </c>
      <c r="AU149" s="18" t="s">
        <v>80</v>
      </c>
    </row>
    <row r="150" s="2" customFormat="1" ht="16.5" customHeight="1">
      <c r="A150" s="39"/>
      <c r="B150" s="40"/>
      <c r="C150" s="256" t="s">
        <v>215</v>
      </c>
      <c r="D150" s="256" t="s">
        <v>383</v>
      </c>
      <c r="E150" s="257" t="s">
        <v>880</v>
      </c>
      <c r="F150" s="258" t="s">
        <v>881</v>
      </c>
      <c r="G150" s="259" t="s">
        <v>814</v>
      </c>
      <c r="H150" s="260">
        <v>1</v>
      </c>
      <c r="I150" s="261"/>
      <c r="J150" s="262">
        <f>ROUND(I150*H150,2)</f>
        <v>0</v>
      </c>
      <c r="K150" s="258" t="s">
        <v>480</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161</v>
      </c>
      <c r="AT150" s="216" t="s">
        <v>383</v>
      </c>
      <c r="AU150" s="216" t="s">
        <v>80</v>
      </c>
      <c r="AY150" s="18" t="s">
        <v>138</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146</v>
      </c>
      <c r="BM150" s="216" t="s">
        <v>289</v>
      </c>
    </row>
    <row r="151" s="2" customFormat="1">
      <c r="A151" s="39"/>
      <c r="B151" s="40"/>
      <c r="C151" s="41"/>
      <c r="D151" s="218" t="s">
        <v>147</v>
      </c>
      <c r="E151" s="41"/>
      <c r="F151" s="219" t="s">
        <v>881</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147</v>
      </c>
      <c r="AU151" s="18" t="s">
        <v>80</v>
      </c>
    </row>
    <row r="152" s="2" customFormat="1" ht="16.5" customHeight="1">
      <c r="A152" s="39"/>
      <c r="B152" s="40"/>
      <c r="C152" s="256" t="s">
        <v>290</v>
      </c>
      <c r="D152" s="256" t="s">
        <v>383</v>
      </c>
      <c r="E152" s="257" t="s">
        <v>882</v>
      </c>
      <c r="F152" s="258" t="s">
        <v>883</v>
      </c>
      <c r="G152" s="259" t="s">
        <v>814</v>
      </c>
      <c r="H152" s="260">
        <v>6</v>
      </c>
      <c r="I152" s="261"/>
      <c r="J152" s="262">
        <f>ROUND(I152*H152,2)</f>
        <v>0</v>
      </c>
      <c r="K152" s="258" t="s">
        <v>480</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161</v>
      </c>
      <c r="AT152" s="216" t="s">
        <v>383</v>
      </c>
      <c r="AU152" s="216" t="s">
        <v>80</v>
      </c>
      <c r="AY152" s="18" t="s">
        <v>138</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146</v>
      </c>
      <c r="BM152" s="216" t="s">
        <v>293</v>
      </c>
    </row>
    <row r="153" s="2" customFormat="1">
      <c r="A153" s="39"/>
      <c r="B153" s="40"/>
      <c r="C153" s="41"/>
      <c r="D153" s="218" t="s">
        <v>147</v>
      </c>
      <c r="E153" s="41"/>
      <c r="F153" s="219" t="s">
        <v>883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147</v>
      </c>
      <c r="AU153" s="18" t="s">
        <v>80</v>
      </c>
    </row>
    <row r="154" s="2" customFormat="1" ht="16.5" customHeight="1">
      <c r="A154" s="39"/>
      <c r="B154" s="40"/>
      <c r="C154" s="256" t="s">
        <v>219</v>
      </c>
      <c r="D154" s="256" t="s">
        <v>383</v>
      </c>
      <c r="E154" s="257" t="s">
        <v>884</v>
      </c>
      <c r="F154" s="258" t="s">
        <v>885</v>
      </c>
      <c r="G154" s="259" t="s">
        <v>814</v>
      </c>
      <c r="H154" s="260">
        <v>10</v>
      </c>
      <c r="I154" s="261"/>
      <c r="J154" s="262">
        <f>ROUND(I154*H154,2)</f>
        <v>0</v>
      </c>
      <c r="K154" s="258" t="s">
        <v>480</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161</v>
      </c>
      <c r="AT154" s="216" t="s">
        <v>383</v>
      </c>
      <c r="AU154" s="216" t="s">
        <v>80</v>
      </c>
      <c r="AY154" s="18" t="s">
        <v>138</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146</v>
      </c>
      <c r="BM154" s="216" t="s">
        <v>297</v>
      </c>
    </row>
    <row r="155" s="2" customFormat="1">
      <c r="A155" s="39"/>
      <c r="B155" s="40"/>
      <c r="C155" s="41"/>
      <c r="D155" s="218" t="s">
        <v>147</v>
      </c>
      <c r="E155" s="41"/>
      <c r="F155" s="219" t="s">
        <v>885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147</v>
      </c>
      <c r="AU155" s="18" t="s">
        <v>80</v>
      </c>
    </row>
    <row r="156" s="2" customFormat="1" ht="16.5" customHeight="1">
      <c r="A156" s="39"/>
      <c r="B156" s="40"/>
      <c r="C156" s="256" t="s">
        <v>299</v>
      </c>
      <c r="D156" s="256" t="s">
        <v>383</v>
      </c>
      <c r="E156" s="257" t="s">
        <v>886</v>
      </c>
      <c r="F156" s="258" t="s">
        <v>887</v>
      </c>
      <c r="G156" s="259" t="s">
        <v>814</v>
      </c>
      <c r="H156" s="260">
        <v>25</v>
      </c>
      <c r="I156" s="261"/>
      <c r="J156" s="262">
        <f>ROUND(I156*H156,2)</f>
        <v>0</v>
      </c>
      <c r="K156" s="258" t="s">
        <v>480</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161</v>
      </c>
      <c r="AT156" s="216" t="s">
        <v>383</v>
      </c>
      <c r="AU156" s="216" t="s">
        <v>80</v>
      </c>
      <c r="AY156" s="18" t="s">
        <v>138</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146</v>
      </c>
      <c r="BM156" s="216" t="s">
        <v>302</v>
      </c>
    </row>
    <row r="157" s="2" customFormat="1">
      <c r="A157" s="39"/>
      <c r="B157" s="40"/>
      <c r="C157" s="41"/>
      <c r="D157" s="218" t="s">
        <v>147</v>
      </c>
      <c r="E157" s="41"/>
      <c r="F157" s="219" t="s">
        <v>887</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147</v>
      </c>
      <c r="AU157" s="18" t="s">
        <v>80</v>
      </c>
    </row>
    <row r="158" s="2" customFormat="1" ht="16.5" customHeight="1">
      <c r="A158" s="39"/>
      <c r="B158" s="40"/>
      <c r="C158" s="256" t="s">
        <v>224</v>
      </c>
      <c r="D158" s="256" t="s">
        <v>383</v>
      </c>
      <c r="E158" s="257" t="s">
        <v>888</v>
      </c>
      <c r="F158" s="258" t="s">
        <v>889</v>
      </c>
      <c r="G158" s="259" t="s">
        <v>229</v>
      </c>
      <c r="H158" s="260">
        <v>60</v>
      </c>
      <c r="I158" s="261"/>
      <c r="J158" s="262">
        <f>ROUND(I158*H158,2)</f>
        <v>0</v>
      </c>
      <c r="K158" s="258" t="s">
        <v>480</v>
      </c>
      <c r="L158" s="263"/>
      <c r="M158" s="264" t="s">
        <v>19</v>
      </c>
      <c r="N158" s="26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161</v>
      </c>
      <c r="AT158" s="216" t="s">
        <v>383</v>
      </c>
      <c r="AU158" s="216" t="s">
        <v>80</v>
      </c>
      <c r="AY158" s="18" t="s">
        <v>138</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146</v>
      </c>
      <c r="BM158" s="216" t="s">
        <v>305</v>
      </c>
    </row>
    <row r="159" s="2" customFormat="1">
      <c r="A159" s="39"/>
      <c r="B159" s="40"/>
      <c r="C159" s="41"/>
      <c r="D159" s="218" t="s">
        <v>147</v>
      </c>
      <c r="E159" s="41"/>
      <c r="F159" s="219" t="s">
        <v>889</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147</v>
      </c>
      <c r="AU159" s="18" t="s">
        <v>80</v>
      </c>
    </row>
    <row r="160" s="2" customFormat="1" ht="16.5" customHeight="1">
      <c r="A160" s="39"/>
      <c r="B160" s="40"/>
      <c r="C160" s="256" t="s">
        <v>309</v>
      </c>
      <c r="D160" s="256" t="s">
        <v>383</v>
      </c>
      <c r="E160" s="257" t="s">
        <v>890</v>
      </c>
      <c r="F160" s="258" t="s">
        <v>891</v>
      </c>
      <c r="G160" s="259" t="s">
        <v>229</v>
      </c>
      <c r="H160" s="260">
        <v>30</v>
      </c>
      <c r="I160" s="261"/>
      <c r="J160" s="262">
        <f>ROUND(I160*H160,2)</f>
        <v>0</v>
      </c>
      <c r="K160" s="258" t="s">
        <v>480</v>
      </c>
      <c r="L160" s="263"/>
      <c r="M160" s="264" t="s">
        <v>19</v>
      </c>
      <c r="N160" s="26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161</v>
      </c>
      <c r="AT160" s="216" t="s">
        <v>383</v>
      </c>
      <c r="AU160" s="216" t="s">
        <v>80</v>
      </c>
      <c r="AY160" s="18" t="s">
        <v>138</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146</v>
      </c>
      <c r="BM160" s="216" t="s">
        <v>312</v>
      </c>
    </row>
    <row r="161" s="2" customFormat="1">
      <c r="A161" s="39"/>
      <c r="B161" s="40"/>
      <c r="C161" s="41"/>
      <c r="D161" s="218" t="s">
        <v>147</v>
      </c>
      <c r="E161" s="41"/>
      <c r="F161" s="219" t="s">
        <v>891</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147</v>
      </c>
      <c r="AU161" s="18" t="s">
        <v>80</v>
      </c>
    </row>
    <row r="162" s="2" customFormat="1" ht="16.5" customHeight="1">
      <c r="A162" s="39"/>
      <c r="B162" s="40"/>
      <c r="C162" s="256" t="s">
        <v>230</v>
      </c>
      <c r="D162" s="256" t="s">
        <v>383</v>
      </c>
      <c r="E162" s="257" t="s">
        <v>892</v>
      </c>
      <c r="F162" s="258" t="s">
        <v>893</v>
      </c>
      <c r="G162" s="259" t="s">
        <v>229</v>
      </c>
      <c r="H162" s="260">
        <v>50</v>
      </c>
      <c r="I162" s="261"/>
      <c r="J162" s="262">
        <f>ROUND(I162*H162,2)</f>
        <v>0</v>
      </c>
      <c r="K162" s="258" t="s">
        <v>480</v>
      </c>
      <c r="L162" s="263"/>
      <c r="M162" s="264" t="s">
        <v>19</v>
      </c>
      <c r="N162" s="26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161</v>
      </c>
      <c r="AT162" s="216" t="s">
        <v>383</v>
      </c>
      <c r="AU162" s="216" t="s">
        <v>80</v>
      </c>
      <c r="AY162" s="18" t="s">
        <v>138</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146</v>
      </c>
      <c r="BM162" s="216" t="s">
        <v>315</v>
      </c>
    </row>
    <row r="163" s="2" customFormat="1">
      <c r="A163" s="39"/>
      <c r="B163" s="40"/>
      <c r="C163" s="41"/>
      <c r="D163" s="218" t="s">
        <v>147</v>
      </c>
      <c r="E163" s="41"/>
      <c r="F163" s="219" t="s">
        <v>893</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147</v>
      </c>
      <c r="AU163" s="18" t="s">
        <v>80</v>
      </c>
    </row>
    <row r="164" s="2" customFormat="1" ht="16.5" customHeight="1">
      <c r="A164" s="39"/>
      <c r="B164" s="40"/>
      <c r="C164" s="256" t="s">
        <v>316</v>
      </c>
      <c r="D164" s="256" t="s">
        <v>383</v>
      </c>
      <c r="E164" s="257" t="s">
        <v>894</v>
      </c>
      <c r="F164" s="258" t="s">
        <v>895</v>
      </c>
      <c r="G164" s="259" t="s">
        <v>814</v>
      </c>
      <c r="H164" s="260">
        <v>1</v>
      </c>
      <c r="I164" s="261"/>
      <c r="J164" s="262">
        <f>ROUND(I164*H164,2)</f>
        <v>0</v>
      </c>
      <c r="K164" s="258" t="s">
        <v>480</v>
      </c>
      <c r="L164" s="263"/>
      <c r="M164" s="264" t="s">
        <v>19</v>
      </c>
      <c r="N164" s="26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161</v>
      </c>
      <c r="AT164" s="216" t="s">
        <v>383</v>
      </c>
      <c r="AU164" s="216" t="s">
        <v>80</v>
      </c>
      <c r="AY164" s="18" t="s">
        <v>138</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146</v>
      </c>
      <c r="BM164" s="216" t="s">
        <v>319</v>
      </c>
    </row>
    <row r="165" s="2" customFormat="1">
      <c r="A165" s="39"/>
      <c r="B165" s="40"/>
      <c r="C165" s="41"/>
      <c r="D165" s="218" t="s">
        <v>147</v>
      </c>
      <c r="E165" s="41"/>
      <c r="F165" s="219" t="s">
        <v>895</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147</v>
      </c>
      <c r="AU165" s="18" t="s">
        <v>80</v>
      </c>
    </row>
    <row r="166" s="2" customFormat="1" ht="16.5" customHeight="1">
      <c r="A166" s="39"/>
      <c r="B166" s="40"/>
      <c r="C166" s="256" t="s">
        <v>234</v>
      </c>
      <c r="D166" s="256" t="s">
        <v>383</v>
      </c>
      <c r="E166" s="257" t="s">
        <v>896</v>
      </c>
      <c r="F166" s="258" t="s">
        <v>897</v>
      </c>
      <c r="G166" s="259" t="s">
        <v>819</v>
      </c>
      <c r="H166" s="260">
        <v>1</v>
      </c>
      <c r="I166" s="261"/>
      <c r="J166" s="262">
        <f>ROUND(I166*H166,2)</f>
        <v>0</v>
      </c>
      <c r="K166" s="258" t="s">
        <v>480</v>
      </c>
      <c r="L166" s="263"/>
      <c r="M166" s="264" t="s">
        <v>19</v>
      </c>
      <c r="N166" s="265"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161</v>
      </c>
      <c r="AT166" s="216" t="s">
        <v>383</v>
      </c>
      <c r="AU166" s="216" t="s">
        <v>80</v>
      </c>
      <c r="AY166" s="18" t="s">
        <v>138</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146</v>
      </c>
      <c r="BM166" s="216" t="s">
        <v>323</v>
      </c>
    </row>
    <row r="167" s="2" customFormat="1">
      <c r="A167" s="39"/>
      <c r="B167" s="40"/>
      <c r="C167" s="41"/>
      <c r="D167" s="218" t="s">
        <v>147</v>
      </c>
      <c r="E167" s="41"/>
      <c r="F167" s="219" t="s">
        <v>897</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147</v>
      </c>
      <c r="AU167" s="18" t="s">
        <v>80</v>
      </c>
    </row>
    <row r="168" s="2" customFormat="1">
      <c r="A168" s="39"/>
      <c r="B168" s="40"/>
      <c r="C168" s="41"/>
      <c r="D168" s="218" t="s">
        <v>822</v>
      </c>
      <c r="E168" s="41"/>
      <c r="F168" s="245" t="s">
        <v>898</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822</v>
      </c>
      <c r="AU168" s="18" t="s">
        <v>80</v>
      </c>
    </row>
    <row r="169" s="12" customFormat="1" ht="25.92" customHeight="1">
      <c r="A169" s="12"/>
      <c r="B169" s="189"/>
      <c r="C169" s="190"/>
      <c r="D169" s="191" t="s">
        <v>71</v>
      </c>
      <c r="E169" s="192" t="s">
        <v>899</v>
      </c>
      <c r="F169" s="192" t="s">
        <v>900</v>
      </c>
      <c r="G169" s="190"/>
      <c r="H169" s="190"/>
      <c r="I169" s="193"/>
      <c r="J169" s="194">
        <f>BK169</f>
        <v>0</v>
      </c>
      <c r="K169" s="190"/>
      <c r="L169" s="195"/>
      <c r="M169" s="196"/>
      <c r="N169" s="197"/>
      <c r="O169" s="197"/>
      <c r="P169" s="198">
        <f>SUM(P170:P196)</f>
        <v>0</v>
      </c>
      <c r="Q169" s="197"/>
      <c r="R169" s="198">
        <f>SUM(R170:R196)</f>
        <v>0</v>
      </c>
      <c r="S169" s="197"/>
      <c r="T169" s="199">
        <f>SUM(T170:T196)</f>
        <v>0</v>
      </c>
      <c r="U169" s="12"/>
      <c r="V169" s="12"/>
      <c r="W169" s="12"/>
      <c r="X169" s="12"/>
      <c r="Y169" s="12"/>
      <c r="Z169" s="12"/>
      <c r="AA169" s="12"/>
      <c r="AB169" s="12"/>
      <c r="AC169" s="12"/>
      <c r="AD169" s="12"/>
      <c r="AE169" s="12"/>
      <c r="AR169" s="200" t="s">
        <v>80</v>
      </c>
      <c r="AT169" s="201" t="s">
        <v>71</v>
      </c>
      <c r="AU169" s="201" t="s">
        <v>72</v>
      </c>
      <c r="AY169" s="200" t="s">
        <v>138</v>
      </c>
      <c r="BK169" s="202">
        <f>SUM(BK170:BK196)</f>
        <v>0</v>
      </c>
    </row>
    <row r="170" s="2" customFormat="1" ht="16.5" customHeight="1">
      <c r="A170" s="39"/>
      <c r="B170" s="40"/>
      <c r="C170" s="256" t="s">
        <v>325</v>
      </c>
      <c r="D170" s="256" t="s">
        <v>383</v>
      </c>
      <c r="E170" s="257" t="s">
        <v>901</v>
      </c>
      <c r="F170" s="258" t="s">
        <v>902</v>
      </c>
      <c r="G170" s="259" t="s">
        <v>229</v>
      </c>
      <c r="H170" s="260">
        <v>150</v>
      </c>
      <c r="I170" s="261"/>
      <c r="J170" s="262">
        <f>ROUND(I170*H170,2)</f>
        <v>0</v>
      </c>
      <c r="K170" s="258" t="s">
        <v>480</v>
      </c>
      <c r="L170" s="263"/>
      <c r="M170" s="264" t="s">
        <v>19</v>
      </c>
      <c r="N170" s="26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161</v>
      </c>
      <c r="AT170" s="216" t="s">
        <v>383</v>
      </c>
      <c r="AU170" s="216" t="s">
        <v>80</v>
      </c>
      <c r="AY170" s="18" t="s">
        <v>138</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146</v>
      </c>
      <c r="BM170" s="216" t="s">
        <v>328</v>
      </c>
    </row>
    <row r="171" s="2" customFormat="1">
      <c r="A171" s="39"/>
      <c r="B171" s="40"/>
      <c r="C171" s="41"/>
      <c r="D171" s="218" t="s">
        <v>147</v>
      </c>
      <c r="E171" s="41"/>
      <c r="F171" s="219" t="s">
        <v>902</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147</v>
      </c>
      <c r="AU171" s="18" t="s">
        <v>80</v>
      </c>
    </row>
    <row r="172" s="2" customFormat="1" ht="16.5" customHeight="1">
      <c r="A172" s="39"/>
      <c r="B172" s="40"/>
      <c r="C172" s="256" t="s">
        <v>238</v>
      </c>
      <c r="D172" s="256" t="s">
        <v>383</v>
      </c>
      <c r="E172" s="257" t="s">
        <v>903</v>
      </c>
      <c r="F172" s="258" t="s">
        <v>904</v>
      </c>
      <c r="G172" s="259" t="s">
        <v>229</v>
      </c>
      <c r="H172" s="260">
        <v>15</v>
      </c>
      <c r="I172" s="261"/>
      <c r="J172" s="262">
        <f>ROUND(I172*H172,2)</f>
        <v>0</v>
      </c>
      <c r="K172" s="258" t="s">
        <v>480</v>
      </c>
      <c r="L172" s="263"/>
      <c r="M172" s="264" t="s">
        <v>19</v>
      </c>
      <c r="N172" s="26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161</v>
      </c>
      <c r="AT172" s="216" t="s">
        <v>383</v>
      </c>
      <c r="AU172" s="216" t="s">
        <v>80</v>
      </c>
      <c r="AY172" s="18" t="s">
        <v>138</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146</v>
      </c>
      <c r="BM172" s="216" t="s">
        <v>332</v>
      </c>
    </row>
    <row r="173" s="2" customFormat="1">
      <c r="A173" s="39"/>
      <c r="B173" s="40"/>
      <c r="C173" s="41"/>
      <c r="D173" s="218" t="s">
        <v>147</v>
      </c>
      <c r="E173" s="41"/>
      <c r="F173" s="219" t="s">
        <v>904</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147</v>
      </c>
      <c r="AU173" s="18" t="s">
        <v>80</v>
      </c>
    </row>
    <row r="174" s="2" customFormat="1" ht="16.5" customHeight="1">
      <c r="A174" s="39"/>
      <c r="B174" s="40"/>
      <c r="C174" s="256" t="s">
        <v>334</v>
      </c>
      <c r="D174" s="256" t="s">
        <v>383</v>
      </c>
      <c r="E174" s="257" t="s">
        <v>905</v>
      </c>
      <c r="F174" s="258" t="s">
        <v>906</v>
      </c>
      <c r="G174" s="259" t="s">
        <v>229</v>
      </c>
      <c r="H174" s="260">
        <v>60</v>
      </c>
      <c r="I174" s="261"/>
      <c r="J174" s="262">
        <f>ROUND(I174*H174,2)</f>
        <v>0</v>
      </c>
      <c r="K174" s="258" t="s">
        <v>480</v>
      </c>
      <c r="L174" s="263"/>
      <c r="M174" s="264" t="s">
        <v>19</v>
      </c>
      <c r="N174" s="26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161</v>
      </c>
      <c r="AT174" s="216" t="s">
        <v>383</v>
      </c>
      <c r="AU174" s="216" t="s">
        <v>80</v>
      </c>
      <c r="AY174" s="18" t="s">
        <v>138</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146</v>
      </c>
      <c r="BM174" s="216" t="s">
        <v>337</v>
      </c>
    </row>
    <row r="175" s="2" customFormat="1">
      <c r="A175" s="39"/>
      <c r="B175" s="40"/>
      <c r="C175" s="41"/>
      <c r="D175" s="218" t="s">
        <v>147</v>
      </c>
      <c r="E175" s="41"/>
      <c r="F175" s="219" t="s">
        <v>906</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147</v>
      </c>
      <c r="AU175" s="18" t="s">
        <v>80</v>
      </c>
    </row>
    <row r="176" s="2" customFormat="1" ht="16.5" customHeight="1">
      <c r="A176" s="39"/>
      <c r="B176" s="40"/>
      <c r="C176" s="256" t="s">
        <v>241</v>
      </c>
      <c r="D176" s="256" t="s">
        <v>383</v>
      </c>
      <c r="E176" s="257" t="s">
        <v>907</v>
      </c>
      <c r="F176" s="258" t="s">
        <v>908</v>
      </c>
      <c r="G176" s="259" t="s">
        <v>229</v>
      </c>
      <c r="H176" s="260">
        <v>160</v>
      </c>
      <c r="I176" s="261"/>
      <c r="J176" s="262">
        <f>ROUND(I176*H176,2)</f>
        <v>0</v>
      </c>
      <c r="K176" s="258" t="s">
        <v>480</v>
      </c>
      <c r="L176" s="263"/>
      <c r="M176" s="264" t="s">
        <v>19</v>
      </c>
      <c r="N176" s="26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161</v>
      </c>
      <c r="AT176" s="216" t="s">
        <v>383</v>
      </c>
      <c r="AU176" s="216" t="s">
        <v>80</v>
      </c>
      <c r="AY176" s="18" t="s">
        <v>138</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146</v>
      </c>
      <c r="BM176" s="216" t="s">
        <v>340</v>
      </c>
    </row>
    <row r="177" s="2" customFormat="1">
      <c r="A177" s="39"/>
      <c r="B177" s="40"/>
      <c r="C177" s="41"/>
      <c r="D177" s="218" t="s">
        <v>147</v>
      </c>
      <c r="E177" s="41"/>
      <c r="F177" s="219" t="s">
        <v>908</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147</v>
      </c>
      <c r="AU177" s="18" t="s">
        <v>80</v>
      </c>
    </row>
    <row r="178" s="2" customFormat="1" ht="16.5" customHeight="1">
      <c r="A178" s="39"/>
      <c r="B178" s="40"/>
      <c r="C178" s="256" t="s">
        <v>341</v>
      </c>
      <c r="D178" s="256" t="s">
        <v>383</v>
      </c>
      <c r="E178" s="257" t="s">
        <v>909</v>
      </c>
      <c r="F178" s="258" t="s">
        <v>910</v>
      </c>
      <c r="G178" s="259" t="s">
        <v>229</v>
      </c>
      <c r="H178" s="260">
        <v>15</v>
      </c>
      <c r="I178" s="261"/>
      <c r="J178" s="262">
        <f>ROUND(I178*H178,2)</f>
        <v>0</v>
      </c>
      <c r="K178" s="258" t="s">
        <v>480</v>
      </c>
      <c r="L178" s="263"/>
      <c r="M178" s="264" t="s">
        <v>19</v>
      </c>
      <c r="N178" s="26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161</v>
      </c>
      <c r="AT178" s="216" t="s">
        <v>383</v>
      </c>
      <c r="AU178" s="216" t="s">
        <v>80</v>
      </c>
      <c r="AY178" s="18" t="s">
        <v>138</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146</v>
      </c>
      <c r="BM178" s="216" t="s">
        <v>344</v>
      </c>
    </row>
    <row r="179" s="2" customFormat="1">
      <c r="A179" s="39"/>
      <c r="B179" s="40"/>
      <c r="C179" s="41"/>
      <c r="D179" s="218" t="s">
        <v>147</v>
      </c>
      <c r="E179" s="41"/>
      <c r="F179" s="219" t="s">
        <v>910</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147</v>
      </c>
      <c r="AU179" s="18" t="s">
        <v>80</v>
      </c>
    </row>
    <row r="180" s="2" customFormat="1" ht="16.5" customHeight="1">
      <c r="A180" s="39"/>
      <c r="B180" s="40"/>
      <c r="C180" s="256" t="s">
        <v>245</v>
      </c>
      <c r="D180" s="256" t="s">
        <v>383</v>
      </c>
      <c r="E180" s="257" t="s">
        <v>911</v>
      </c>
      <c r="F180" s="258" t="s">
        <v>912</v>
      </c>
      <c r="G180" s="259" t="s">
        <v>229</v>
      </c>
      <c r="H180" s="260">
        <v>35</v>
      </c>
      <c r="I180" s="261"/>
      <c r="J180" s="262">
        <f>ROUND(I180*H180,2)</f>
        <v>0</v>
      </c>
      <c r="K180" s="258" t="s">
        <v>480</v>
      </c>
      <c r="L180" s="263"/>
      <c r="M180" s="264" t="s">
        <v>19</v>
      </c>
      <c r="N180" s="26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161</v>
      </c>
      <c r="AT180" s="216" t="s">
        <v>383</v>
      </c>
      <c r="AU180" s="216" t="s">
        <v>80</v>
      </c>
      <c r="AY180" s="18" t="s">
        <v>138</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146</v>
      </c>
      <c r="BM180" s="216" t="s">
        <v>350</v>
      </c>
    </row>
    <row r="181" s="2" customFormat="1">
      <c r="A181" s="39"/>
      <c r="B181" s="40"/>
      <c r="C181" s="41"/>
      <c r="D181" s="218" t="s">
        <v>147</v>
      </c>
      <c r="E181" s="41"/>
      <c r="F181" s="219" t="s">
        <v>912</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147</v>
      </c>
      <c r="AU181" s="18" t="s">
        <v>80</v>
      </c>
    </row>
    <row r="182" s="2" customFormat="1" ht="16.5" customHeight="1">
      <c r="A182" s="39"/>
      <c r="B182" s="40"/>
      <c r="C182" s="256" t="s">
        <v>352</v>
      </c>
      <c r="D182" s="256" t="s">
        <v>383</v>
      </c>
      <c r="E182" s="257" t="s">
        <v>913</v>
      </c>
      <c r="F182" s="258" t="s">
        <v>914</v>
      </c>
      <c r="G182" s="259" t="s">
        <v>229</v>
      </c>
      <c r="H182" s="260">
        <v>90</v>
      </c>
      <c r="I182" s="261"/>
      <c r="J182" s="262">
        <f>ROUND(I182*H182,2)</f>
        <v>0</v>
      </c>
      <c r="K182" s="258" t="s">
        <v>480</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161</v>
      </c>
      <c r="AT182" s="216" t="s">
        <v>383</v>
      </c>
      <c r="AU182" s="216" t="s">
        <v>80</v>
      </c>
      <c r="AY182" s="18" t="s">
        <v>138</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146</v>
      </c>
      <c r="BM182" s="216" t="s">
        <v>355</v>
      </c>
    </row>
    <row r="183" s="2" customFormat="1">
      <c r="A183" s="39"/>
      <c r="B183" s="40"/>
      <c r="C183" s="41"/>
      <c r="D183" s="218" t="s">
        <v>147</v>
      </c>
      <c r="E183" s="41"/>
      <c r="F183" s="219" t="s">
        <v>914</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147</v>
      </c>
      <c r="AU183" s="18" t="s">
        <v>80</v>
      </c>
    </row>
    <row r="184" s="2" customFormat="1" ht="16.5" customHeight="1">
      <c r="A184" s="39"/>
      <c r="B184" s="40"/>
      <c r="C184" s="256" t="s">
        <v>254</v>
      </c>
      <c r="D184" s="256" t="s">
        <v>383</v>
      </c>
      <c r="E184" s="257" t="s">
        <v>915</v>
      </c>
      <c r="F184" s="258" t="s">
        <v>916</v>
      </c>
      <c r="G184" s="259" t="s">
        <v>229</v>
      </c>
      <c r="H184" s="260">
        <v>150</v>
      </c>
      <c r="I184" s="261"/>
      <c r="J184" s="262">
        <f>ROUND(I184*H184,2)</f>
        <v>0</v>
      </c>
      <c r="K184" s="258" t="s">
        <v>480</v>
      </c>
      <c r="L184" s="263"/>
      <c r="M184" s="264" t="s">
        <v>19</v>
      </c>
      <c r="N184" s="26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161</v>
      </c>
      <c r="AT184" s="216" t="s">
        <v>383</v>
      </c>
      <c r="AU184" s="216" t="s">
        <v>80</v>
      </c>
      <c r="AY184" s="18" t="s">
        <v>138</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146</v>
      </c>
      <c r="BM184" s="216" t="s">
        <v>362</v>
      </c>
    </row>
    <row r="185" s="2" customFormat="1">
      <c r="A185" s="39"/>
      <c r="B185" s="40"/>
      <c r="C185" s="41"/>
      <c r="D185" s="218" t="s">
        <v>147</v>
      </c>
      <c r="E185" s="41"/>
      <c r="F185" s="219" t="s">
        <v>916</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147</v>
      </c>
      <c r="AU185" s="18" t="s">
        <v>80</v>
      </c>
    </row>
    <row r="186" s="2" customFormat="1" ht="16.5" customHeight="1">
      <c r="A186" s="39"/>
      <c r="B186" s="40"/>
      <c r="C186" s="256" t="s">
        <v>363</v>
      </c>
      <c r="D186" s="256" t="s">
        <v>383</v>
      </c>
      <c r="E186" s="257" t="s">
        <v>917</v>
      </c>
      <c r="F186" s="258" t="s">
        <v>918</v>
      </c>
      <c r="G186" s="259" t="s">
        <v>229</v>
      </c>
      <c r="H186" s="260">
        <v>45</v>
      </c>
      <c r="I186" s="261"/>
      <c r="J186" s="262">
        <f>ROUND(I186*H186,2)</f>
        <v>0</v>
      </c>
      <c r="K186" s="258" t="s">
        <v>480</v>
      </c>
      <c r="L186" s="263"/>
      <c r="M186" s="264" t="s">
        <v>19</v>
      </c>
      <c r="N186" s="26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161</v>
      </c>
      <c r="AT186" s="216" t="s">
        <v>383</v>
      </c>
      <c r="AU186" s="216" t="s">
        <v>80</v>
      </c>
      <c r="AY186" s="18" t="s">
        <v>138</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146</v>
      </c>
      <c r="BM186" s="216" t="s">
        <v>366</v>
      </c>
    </row>
    <row r="187" s="2" customFormat="1">
      <c r="A187" s="39"/>
      <c r="B187" s="40"/>
      <c r="C187" s="41"/>
      <c r="D187" s="218" t="s">
        <v>147</v>
      </c>
      <c r="E187" s="41"/>
      <c r="F187" s="219" t="s">
        <v>918</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147</v>
      </c>
      <c r="AU187" s="18" t="s">
        <v>80</v>
      </c>
    </row>
    <row r="188" s="2" customFormat="1" ht="16.5" customHeight="1">
      <c r="A188" s="39"/>
      <c r="B188" s="40"/>
      <c r="C188" s="256" t="s">
        <v>258</v>
      </c>
      <c r="D188" s="256" t="s">
        <v>383</v>
      </c>
      <c r="E188" s="257" t="s">
        <v>919</v>
      </c>
      <c r="F188" s="258" t="s">
        <v>920</v>
      </c>
      <c r="G188" s="259" t="s">
        <v>229</v>
      </c>
      <c r="H188" s="260">
        <v>60</v>
      </c>
      <c r="I188" s="261"/>
      <c r="J188" s="262">
        <f>ROUND(I188*H188,2)</f>
        <v>0</v>
      </c>
      <c r="K188" s="258" t="s">
        <v>480</v>
      </c>
      <c r="L188" s="263"/>
      <c r="M188" s="264" t="s">
        <v>19</v>
      </c>
      <c r="N188" s="26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161</v>
      </c>
      <c r="AT188" s="216" t="s">
        <v>383</v>
      </c>
      <c r="AU188" s="216" t="s">
        <v>80</v>
      </c>
      <c r="AY188" s="18" t="s">
        <v>138</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146</v>
      </c>
      <c r="BM188" s="216" t="s">
        <v>370</v>
      </c>
    </row>
    <row r="189" s="2" customFormat="1">
      <c r="A189" s="39"/>
      <c r="B189" s="40"/>
      <c r="C189" s="41"/>
      <c r="D189" s="218" t="s">
        <v>147</v>
      </c>
      <c r="E189" s="41"/>
      <c r="F189" s="219" t="s">
        <v>920</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147</v>
      </c>
      <c r="AU189" s="18" t="s">
        <v>80</v>
      </c>
    </row>
    <row r="190" s="2" customFormat="1" ht="16.5" customHeight="1">
      <c r="A190" s="39"/>
      <c r="B190" s="40"/>
      <c r="C190" s="256" t="s">
        <v>371</v>
      </c>
      <c r="D190" s="256" t="s">
        <v>383</v>
      </c>
      <c r="E190" s="257" t="s">
        <v>921</v>
      </c>
      <c r="F190" s="258" t="s">
        <v>922</v>
      </c>
      <c r="G190" s="259" t="s">
        <v>229</v>
      </c>
      <c r="H190" s="260">
        <v>20</v>
      </c>
      <c r="I190" s="261"/>
      <c r="J190" s="262">
        <f>ROUND(I190*H190,2)</f>
        <v>0</v>
      </c>
      <c r="K190" s="258" t="s">
        <v>480</v>
      </c>
      <c r="L190" s="263"/>
      <c r="M190" s="264" t="s">
        <v>19</v>
      </c>
      <c r="N190" s="265"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161</v>
      </c>
      <c r="AT190" s="216" t="s">
        <v>383</v>
      </c>
      <c r="AU190" s="216" t="s">
        <v>80</v>
      </c>
      <c r="AY190" s="18" t="s">
        <v>138</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146</v>
      </c>
      <c r="BM190" s="216" t="s">
        <v>374</v>
      </c>
    </row>
    <row r="191" s="2" customFormat="1">
      <c r="A191" s="39"/>
      <c r="B191" s="40"/>
      <c r="C191" s="41"/>
      <c r="D191" s="218" t="s">
        <v>147</v>
      </c>
      <c r="E191" s="41"/>
      <c r="F191" s="219" t="s">
        <v>922</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147</v>
      </c>
      <c r="AU191" s="18" t="s">
        <v>80</v>
      </c>
    </row>
    <row r="192" s="2" customFormat="1" ht="16.5" customHeight="1">
      <c r="A192" s="39"/>
      <c r="B192" s="40"/>
      <c r="C192" s="256" t="s">
        <v>263</v>
      </c>
      <c r="D192" s="256" t="s">
        <v>383</v>
      </c>
      <c r="E192" s="257" t="s">
        <v>923</v>
      </c>
      <c r="F192" s="258" t="s">
        <v>924</v>
      </c>
      <c r="G192" s="259" t="s">
        <v>229</v>
      </c>
      <c r="H192" s="260">
        <v>50</v>
      </c>
      <c r="I192" s="261"/>
      <c r="J192" s="262">
        <f>ROUND(I192*H192,2)</f>
        <v>0</v>
      </c>
      <c r="K192" s="258" t="s">
        <v>480</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161</v>
      </c>
      <c r="AT192" s="216" t="s">
        <v>383</v>
      </c>
      <c r="AU192" s="216" t="s">
        <v>80</v>
      </c>
      <c r="AY192" s="18" t="s">
        <v>138</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146</v>
      </c>
      <c r="BM192" s="216" t="s">
        <v>377</v>
      </c>
    </row>
    <row r="193" s="2" customFormat="1">
      <c r="A193" s="39"/>
      <c r="B193" s="40"/>
      <c r="C193" s="41"/>
      <c r="D193" s="218" t="s">
        <v>147</v>
      </c>
      <c r="E193" s="41"/>
      <c r="F193" s="219" t="s">
        <v>924</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147</v>
      </c>
      <c r="AU193" s="18" t="s">
        <v>80</v>
      </c>
    </row>
    <row r="194" s="2" customFormat="1" ht="16.5" customHeight="1">
      <c r="A194" s="39"/>
      <c r="B194" s="40"/>
      <c r="C194" s="256" t="s">
        <v>378</v>
      </c>
      <c r="D194" s="256" t="s">
        <v>383</v>
      </c>
      <c r="E194" s="257" t="s">
        <v>925</v>
      </c>
      <c r="F194" s="258" t="s">
        <v>926</v>
      </c>
      <c r="G194" s="259" t="s">
        <v>229</v>
      </c>
      <c r="H194" s="260">
        <v>50</v>
      </c>
      <c r="I194" s="261"/>
      <c r="J194" s="262">
        <f>ROUND(I194*H194,2)</f>
        <v>0</v>
      </c>
      <c r="K194" s="258" t="s">
        <v>480</v>
      </c>
      <c r="L194" s="263"/>
      <c r="M194" s="264" t="s">
        <v>19</v>
      </c>
      <c r="N194" s="265"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161</v>
      </c>
      <c r="AT194" s="216" t="s">
        <v>383</v>
      </c>
      <c r="AU194" s="216" t="s">
        <v>80</v>
      </c>
      <c r="AY194" s="18" t="s">
        <v>138</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146</v>
      </c>
      <c r="BM194" s="216" t="s">
        <v>381</v>
      </c>
    </row>
    <row r="195" s="2" customFormat="1">
      <c r="A195" s="39"/>
      <c r="B195" s="40"/>
      <c r="C195" s="41"/>
      <c r="D195" s="218" t="s">
        <v>147</v>
      </c>
      <c r="E195" s="41"/>
      <c r="F195" s="219" t="s">
        <v>926</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147</v>
      </c>
      <c r="AU195" s="18" t="s">
        <v>80</v>
      </c>
    </row>
    <row r="196" s="2" customFormat="1">
      <c r="A196" s="39"/>
      <c r="B196" s="40"/>
      <c r="C196" s="41"/>
      <c r="D196" s="218" t="s">
        <v>822</v>
      </c>
      <c r="E196" s="41"/>
      <c r="F196" s="245" t="s">
        <v>898</v>
      </c>
      <c r="G196" s="41"/>
      <c r="H196" s="41"/>
      <c r="I196" s="220"/>
      <c r="J196" s="41"/>
      <c r="K196" s="41"/>
      <c r="L196" s="45"/>
      <c r="M196" s="266"/>
      <c r="N196" s="267"/>
      <c r="O196" s="268"/>
      <c r="P196" s="268"/>
      <c r="Q196" s="268"/>
      <c r="R196" s="268"/>
      <c r="S196" s="268"/>
      <c r="T196" s="269"/>
      <c r="U196" s="39"/>
      <c r="V196" s="39"/>
      <c r="W196" s="39"/>
      <c r="X196" s="39"/>
      <c r="Y196" s="39"/>
      <c r="Z196" s="39"/>
      <c r="AA196" s="39"/>
      <c r="AB196" s="39"/>
      <c r="AC196" s="39"/>
      <c r="AD196" s="39"/>
      <c r="AE196" s="39"/>
      <c r="AT196" s="18" t="s">
        <v>822</v>
      </c>
      <c r="AU196" s="18" t="s">
        <v>80</v>
      </c>
    </row>
    <row r="197" s="2" customFormat="1" ht="6.96" customHeight="1">
      <c r="A197" s="39"/>
      <c r="B197" s="60"/>
      <c r="C197" s="61"/>
      <c r="D197" s="61"/>
      <c r="E197" s="61"/>
      <c r="F197" s="61"/>
      <c r="G197" s="61"/>
      <c r="H197" s="61"/>
      <c r="I197" s="61"/>
      <c r="J197" s="61"/>
      <c r="K197" s="61"/>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4yknUJeMq/jMID/wscYj8v+i23Wamvt6ngov1oeA83gN+xrrF5KeDmdH882IEYnSxO+vMcVWbYGl0f0JtMJVag==" hashValue="elQQtXtzQKs8jOYDDuXDAYIxgYdnBJzRIctBrMUj4L3Yr7OBOHQkEoVJnBzUiFWZ2wjzb0teUxqoOdTxKhQnlg==" algorithmName="SHA-512" password="CB6D"/>
  <autoFilter ref="C83:K19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Školní 1480/61, Chomutov - učebna 2.1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927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ROUND((SUM(BE84:BE113)),  2)</f>
        <v>0</v>
      </c>
      <c r="G33" s="39"/>
      <c r="H33" s="39"/>
      <c r="I33" s="149">
        <v>0.20999999999999999</v>
      </c>
      <c r="J33" s="148">
        <f>ROUND(((SUM(BE84:BE113))*I33),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ROUND((SUM(BF84:BF113)),  2)</f>
        <v>0</v>
      </c>
      <c r="G34" s="39"/>
      <c r="H34" s="39"/>
      <c r="I34" s="149">
        <v>0.14999999999999999</v>
      </c>
      <c r="J34" s="148">
        <f>ROUND(((SUM(BF84:BF113))*I34),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ROUND((SUM(BG84:BG113)),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ROUND((SUM(BH84:BH113)),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ROUND((SUM(BI84:BI113)),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Školní 1480/61, Chomutov - učebna 2.1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02.1-d - AV technika stínící 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928</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929</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930</v>
      </c>
      <c r="E62" s="175"/>
      <c r="F62" s="175"/>
      <c r="G62" s="175"/>
      <c r="H62" s="175"/>
      <c r="I62" s="175"/>
      <c r="J62" s="176">
        <f>J87</f>
        <v>0</v>
      </c>
      <c r="K62" s="173"/>
      <c r="L62" s="177"/>
      <c r="S62" s="10"/>
      <c r="T62" s="10"/>
      <c r="U62" s="10"/>
      <c r="V62" s="10"/>
      <c r="W62" s="10"/>
      <c r="X62" s="10"/>
      <c r="Y62" s="10"/>
      <c r="Z62" s="10"/>
      <c r="AA62" s="10"/>
      <c r="AB62" s="10"/>
      <c r="AC62" s="10"/>
      <c r="AD62" s="10"/>
      <c r="AE62" s="10"/>
    </row>
    <row r="63" s="9" customFormat="1" ht="24.96" customHeight="1">
      <c r="A63" s="9"/>
      <c r="B63" s="166"/>
      <c r="C63" s="167"/>
      <c r="D63" s="168" t="s">
        <v>931</v>
      </c>
      <c r="E63" s="169"/>
      <c r="F63" s="169"/>
      <c r="G63" s="169"/>
      <c r="H63" s="169"/>
      <c r="I63" s="169"/>
      <c r="J63" s="170">
        <f>J106</f>
        <v>0</v>
      </c>
      <c r="K63" s="167"/>
      <c r="L63" s="171"/>
      <c r="S63" s="9"/>
      <c r="T63" s="9"/>
      <c r="U63" s="9"/>
      <c r="V63" s="9"/>
      <c r="W63" s="9"/>
      <c r="X63" s="9"/>
      <c r="Y63" s="9"/>
      <c r="Z63" s="9"/>
      <c r="AA63" s="9"/>
      <c r="AB63" s="9"/>
      <c r="AC63" s="9"/>
      <c r="AD63" s="9"/>
      <c r="AE63" s="9"/>
    </row>
    <row r="64" s="10" customFormat="1" ht="19.92" customHeight="1">
      <c r="A64" s="10"/>
      <c r="B64" s="172"/>
      <c r="C64" s="173"/>
      <c r="D64" s="174" t="s">
        <v>932</v>
      </c>
      <c r="E64" s="175"/>
      <c r="F64" s="175"/>
      <c r="G64" s="175"/>
      <c r="H64" s="175"/>
      <c r="I64" s="175"/>
      <c r="J64" s="176">
        <f>J107</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123</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Školní 1480/61, Chomutov - učebna 2.1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02.1-d - AV technika stínící technika</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124</v>
      </c>
      <c r="D83" s="181" t="s">
        <v>57</v>
      </c>
      <c r="E83" s="181" t="s">
        <v>53</v>
      </c>
      <c r="F83" s="181" t="s">
        <v>54</v>
      </c>
      <c r="G83" s="181" t="s">
        <v>125</v>
      </c>
      <c r="H83" s="181" t="s">
        <v>126</v>
      </c>
      <c r="I83" s="181" t="s">
        <v>127</v>
      </c>
      <c r="J83" s="181" t="s">
        <v>103</v>
      </c>
      <c r="K83" s="182" t="s">
        <v>128</v>
      </c>
      <c r="L83" s="183"/>
      <c r="M83" s="93" t="s">
        <v>19</v>
      </c>
      <c r="N83" s="94" t="s">
        <v>42</v>
      </c>
      <c r="O83" s="94" t="s">
        <v>129</v>
      </c>
      <c r="P83" s="94" t="s">
        <v>130</v>
      </c>
      <c r="Q83" s="94" t="s">
        <v>131</v>
      </c>
      <c r="R83" s="94" t="s">
        <v>132</v>
      </c>
      <c r="S83" s="94" t="s">
        <v>133</v>
      </c>
      <c r="T83" s="95" t="s">
        <v>134</v>
      </c>
      <c r="U83" s="178"/>
      <c r="V83" s="178"/>
      <c r="W83" s="178"/>
      <c r="X83" s="178"/>
      <c r="Y83" s="178"/>
      <c r="Z83" s="178"/>
      <c r="AA83" s="178"/>
      <c r="AB83" s="178"/>
      <c r="AC83" s="178"/>
      <c r="AD83" s="178"/>
      <c r="AE83" s="178"/>
    </row>
    <row r="84" s="2" customFormat="1" ht="22.8" customHeight="1">
      <c r="A84" s="39"/>
      <c r="B84" s="40"/>
      <c r="C84" s="100" t="s">
        <v>135</v>
      </c>
      <c r="D84" s="41"/>
      <c r="E84" s="41"/>
      <c r="F84" s="41"/>
      <c r="G84" s="41"/>
      <c r="H84" s="41"/>
      <c r="I84" s="41"/>
      <c r="J84" s="184">
        <f>BK84</f>
        <v>0</v>
      </c>
      <c r="K84" s="41"/>
      <c r="L84" s="45"/>
      <c r="M84" s="96"/>
      <c r="N84" s="185"/>
      <c r="O84" s="97"/>
      <c r="P84" s="186">
        <f>P85+P106</f>
        <v>0</v>
      </c>
      <c r="Q84" s="97"/>
      <c r="R84" s="186">
        <f>R85+R106</f>
        <v>0</v>
      </c>
      <c r="S84" s="97"/>
      <c r="T84" s="187">
        <f>T85+T106</f>
        <v>0</v>
      </c>
      <c r="U84" s="39"/>
      <c r="V84" s="39"/>
      <c r="W84" s="39"/>
      <c r="X84" s="39"/>
      <c r="Y84" s="39"/>
      <c r="Z84" s="39"/>
      <c r="AA84" s="39"/>
      <c r="AB84" s="39"/>
      <c r="AC84" s="39"/>
      <c r="AD84" s="39"/>
      <c r="AE84" s="39"/>
      <c r="AT84" s="18" t="s">
        <v>71</v>
      </c>
      <c r="AU84" s="18" t="s">
        <v>104</v>
      </c>
      <c r="BK84" s="188">
        <f>BK85+BK106</f>
        <v>0</v>
      </c>
    </row>
    <row r="85" s="12" customFormat="1" ht="25.92" customHeight="1">
      <c r="A85" s="12"/>
      <c r="B85" s="189"/>
      <c r="C85" s="190"/>
      <c r="D85" s="191" t="s">
        <v>71</v>
      </c>
      <c r="E85" s="192" t="s">
        <v>933</v>
      </c>
      <c r="F85" s="192" t="s">
        <v>934</v>
      </c>
      <c r="G85" s="190"/>
      <c r="H85" s="190"/>
      <c r="I85" s="193"/>
      <c r="J85" s="194">
        <f>BK85</f>
        <v>0</v>
      </c>
      <c r="K85" s="190"/>
      <c r="L85" s="195"/>
      <c r="M85" s="196"/>
      <c r="N85" s="197"/>
      <c r="O85" s="197"/>
      <c r="P85" s="198">
        <f>P86+P87</f>
        <v>0</v>
      </c>
      <c r="Q85" s="197"/>
      <c r="R85" s="198">
        <f>R86+R87</f>
        <v>0</v>
      </c>
      <c r="S85" s="197"/>
      <c r="T85" s="199">
        <f>T86+T87</f>
        <v>0</v>
      </c>
      <c r="U85" s="12"/>
      <c r="V85" s="12"/>
      <c r="W85" s="12"/>
      <c r="X85" s="12"/>
      <c r="Y85" s="12"/>
      <c r="Z85" s="12"/>
      <c r="AA85" s="12"/>
      <c r="AB85" s="12"/>
      <c r="AC85" s="12"/>
      <c r="AD85" s="12"/>
      <c r="AE85" s="12"/>
      <c r="AR85" s="200" t="s">
        <v>80</v>
      </c>
      <c r="AT85" s="201" t="s">
        <v>71</v>
      </c>
      <c r="AU85" s="201" t="s">
        <v>72</v>
      </c>
      <c r="AY85" s="200" t="s">
        <v>138</v>
      </c>
      <c r="BK85" s="202">
        <f>BK86+BK87</f>
        <v>0</v>
      </c>
    </row>
    <row r="86" s="12" customFormat="1" ht="22.8" customHeight="1">
      <c r="A86" s="12"/>
      <c r="B86" s="189"/>
      <c r="C86" s="190"/>
      <c r="D86" s="191" t="s">
        <v>71</v>
      </c>
      <c r="E86" s="203" t="s">
        <v>935</v>
      </c>
      <c r="F86" s="203" t="s">
        <v>936</v>
      </c>
      <c r="G86" s="190"/>
      <c r="H86" s="190"/>
      <c r="I86" s="193"/>
      <c r="J86" s="204">
        <f>BK86</f>
        <v>0</v>
      </c>
      <c r="K86" s="190"/>
      <c r="L86" s="195"/>
      <c r="M86" s="196"/>
      <c r="N86" s="197"/>
      <c r="O86" s="197"/>
      <c r="P86" s="198">
        <v>0</v>
      </c>
      <c r="Q86" s="197"/>
      <c r="R86" s="198">
        <v>0</v>
      </c>
      <c r="S86" s="197"/>
      <c r="T86" s="199">
        <v>0</v>
      </c>
      <c r="U86" s="12"/>
      <c r="V86" s="12"/>
      <c r="W86" s="12"/>
      <c r="X86" s="12"/>
      <c r="Y86" s="12"/>
      <c r="Z86" s="12"/>
      <c r="AA86" s="12"/>
      <c r="AB86" s="12"/>
      <c r="AC86" s="12"/>
      <c r="AD86" s="12"/>
      <c r="AE86" s="12"/>
      <c r="AR86" s="200" t="s">
        <v>82</v>
      </c>
      <c r="AT86" s="201" t="s">
        <v>71</v>
      </c>
      <c r="AU86" s="201" t="s">
        <v>80</v>
      </c>
      <c r="AY86" s="200" t="s">
        <v>138</v>
      </c>
      <c r="BK86" s="202">
        <v>0</v>
      </c>
    </row>
    <row r="87" s="12" customFormat="1" ht="22.8" customHeight="1">
      <c r="A87" s="12"/>
      <c r="B87" s="189"/>
      <c r="C87" s="190"/>
      <c r="D87" s="191" t="s">
        <v>71</v>
      </c>
      <c r="E87" s="203" t="s">
        <v>711</v>
      </c>
      <c r="F87" s="203" t="s">
        <v>937</v>
      </c>
      <c r="G87" s="190"/>
      <c r="H87" s="190"/>
      <c r="I87" s="193"/>
      <c r="J87" s="204">
        <f>BK87</f>
        <v>0</v>
      </c>
      <c r="K87" s="190"/>
      <c r="L87" s="195"/>
      <c r="M87" s="196"/>
      <c r="N87" s="197"/>
      <c r="O87" s="197"/>
      <c r="P87" s="198">
        <f>SUM(P88:P105)</f>
        <v>0</v>
      </c>
      <c r="Q87" s="197"/>
      <c r="R87" s="198">
        <f>SUM(R88:R105)</f>
        <v>0</v>
      </c>
      <c r="S87" s="197"/>
      <c r="T87" s="199">
        <f>SUM(T88:T105)</f>
        <v>0</v>
      </c>
      <c r="U87" s="12"/>
      <c r="V87" s="12"/>
      <c r="W87" s="12"/>
      <c r="X87" s="12"/>
      <c r="Y87" s="12"/>
      <c r="Z87" s="12"/>
      <c r="AA87" s="12"/>
      <c r="AB87" s="12"/>
      <c r="AC87" s="12"/>
      <c r="AD87" s="12"/>
      <c r="AE87" s="12"/>
      <c r="AR87" s="200" t="s">
        <v>82</v>
      </c>
      <c r="AT87" s="201" t="s">
        <v>71</v>
      </c>
      <c r="AU87" s="201" t="s">
        <v>80</v>
      </c>
      <c r="AY87" s="200" t="s">
        <v>138</v>
      </c>
      <c r="BK87" s="202">
        <f>SUM(BK88:BK105)</f>
        <v>0</v>
      </c>
    </row>
    <row r="88" s="2" customFormat="1" ht="21.75" customHeight="1">
      <c r="A88" s="39"/>
      <c r="B88" s="40"/>
      <c r="C88" s="205" t="s">
        <v>80</v>
      </c>
      <c r="D88" s="205" t="s">
        <v>141</v>
      </c>
      <c r="E88" s="206" t="s">
        <v>938</v>
      </c>
      <c r="F88" s="207" t="s">
        <v>939</v>
      </c>
      <c r="G88" s="208" t="s">
        <v>229</v>
      </c>
      <c r="H88" s="209">
        <v>200</v>
      </c>
      <c r="I88" s="210"/>
      <c r="J88" s="211">
        <f>ROUND(I88*H88,2)</f>
        <v>0</v>
      </c>
      <c r="K88" s="207" t="s">
        <v>145</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177</v>
      </c>
      <c r="AT88" s="216" t="s">
        <v>141</v>
      </c>
      <c r="AU88" s="216" t="s">
        <v>82</v>
      </c>
      <c r="AY88" s="18" t="s">
        <v>138</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177</v>
      </c>
      <c r="BM88" s="216" t="s">
        <v>82</v>
      </c>
    </row>
    <row r="89" s="2" customFormat="1">
      <c r="A89" s="39"/>
      <c r="B89" s="40"/>
      <c r="C89" s="41"/>
      <c r="D89" s="218" t="s">
        <v>147</v>
      </c>
      <c r="E89" s="41"/>
      <c r="F89" s="219" t="s">
        <v>939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147</v>
      </c>
      <c r="AU89" s="18" t="s">
        <v>82</v>
      </c>
    </row>
    <row r="90" s="2" customFormat="1" ht="21.75" customHeight="1">
      <c r="A90" s="39"/>
      <c r="B90" s="40"/>
      <c r="C90" s="256" t="s">
        <v>82</v>
      </c>
      <c r="D90" s="256" t="s">
        <v>383</v>
      </c>
      <c r="E90" s="257" t="s">
        <v>940</v>
      </c>
      <c r="F90" s="258" t="s">
        <v>941</v>
      </c>
      <c r="G90" s="259" t="s">
        <v>229</v>
      </c>
      <c r="H90" s="260">
        <v>200</v>
      </c>
      <c r="I90" s="261"/>
      <c r="J90" s="262">
        <f>ROUND(I90*H90,2)</f>
        <v>0</v>
      </c>
      <c r="K90" s="258" t="s">
        <v>480</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219</v>
      </c>
      <c r="AT90" s="216" t="s">
        <v>383</v>
      </c>
      <c r="AU90" s="216" t="s">
        <v>82</v>
      </c>
      <c r="AY90" s="18" t="s">
        <v>138</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177</v>
      </c>
      <c r="BM90" s="216" t="s">
        <v>146</v>
      </c>
    </row>
    <row r="91" s="2" customFormat="1">
      <c r="A91" s="39"/>
      <c r="B91" s="40"/>
      <c r="C91" s="41"/>
      <c r="D91" s="218" t="s">
        <v>147</v>
      </c>
      <c r="E91" s="41"/>
      <c r="F91" s="219" t="s">
        <v>941</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147</v>
      </c>
      <c r="AU91" s="18" t="s">
        <v>82</v>
      </c>
    </row>
    <row r="92" s="2" customFormat="1" ht="21.75" customHeight="1">
      <c r="A92" s="39"/>
      <c r="B92" s="40"/>
      <c r="C92" s="205" t="s">
        <v>139</v>
      </c>
      <c r="D92" s="205" t="s">
        <v>141</v>
      </c>
      <c r="E92" s="206" t="s">
        <v>938</v>
      </c>
      <c r="F92" s="207" t="s">
        <v>939</v>
      </c>
      <c r="G92" s="208" t="s">
        <v>229</v>
      </c>
      <c r="H92" s="209">
        <v>150</v>
      </c>
      <c r="I92" s="210"/>
      <c r="J92" s="211">
        <f>ROUND(I92*H92,2)</f>
        <v>0</v>
      </c>
      <c r="K92" s="207" t="s">
        <v>145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177</v>
      </c>
      <c r="AT92" s="216" t="s">
        <v>141</v>
      </c>
      <c r="AU92" s="216" t="s">
        <v>82</v>
      </c>
      <c r="AY92" s="18" t="s">
        <v>138</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177</v>
      </c>
      <c r="BM92" s="216" t="s">
        <v>151</v>
      </c>
    </row>
    <row r="93" s="2" customFormat="1">
      <c r="A93" s="39"/>
      <c r="B93" s="40"/>
      <c r="C93" s="41"/>
      <c r="D93" s="218" t="s">
        <v>147</v>
      </c>
      <c r="E93" s="41"/>
      <c r="F93" s="219" t="s">
        <v>939</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147</v>
      </c>
      <c r="AU93" s="18" t="s">
        <v>82</v>
      </c>
    </row>
    <row r="94" s="2" customFormat="1" ht="21.75" customHeight="1">
      <c r="A94" s="39"/>
      <c r="B94" s="40"/>
      <c r="C94" s="256" t="s">
        <v>146</v>
      </c>
      <c r="D94" s="256" t="s">
        <v>383</v>
      </c>
      <c r="E94" s="257" t="s">
        <v>942</v>
      </c>
      <c r="F94" s="258" t="s">
        <v>943</v>
      </c>
      <c r="G94" s="259" t="s">
        <v>229</v>
      </c>
      <c r="H94" s="260">
        <v>150</v>
      </c>
      <c r="I94" s="261"/>
      <c r="J94" s="262">
        <f>ROUND(I94*H94,2)</f>
        <v>0</v>
      </c>
      <c r="K94" s="258" t="s">
        <v>480</v>
      </c>
      <c r="L94" s="263"/>
      <c r="M94" s="264" t="s">
        <v>19</v>
      </c>
      <c r="N94" s="265"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219</v>
      </c>
      <c r="AT94" s="216" t="s">
        <v>383</v>
      </c>
      <c r="AU94" s="216" t="s">
        <v>82</v>
      </c>
      <c r="AY94" s="18" t="s">
        <v>138</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177</v>
      </c>
      <c r="BM94" s="216" t="s">
        <v>161</v>
      </c>
    </row>
    <row r="95" s="2" customFormat="1">
      <c r="A95" s="39"/>
      <c r="B95" s="40"/>
      <c r="C95" s="41"/>
      <c r="D95" s="218" t="s">
        <v>147</v>
      </c>
      <c r="E95" s="41"/>
      <c r="F95" s="219" t="s">
        <v>943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147</v>
      </c>
      <c r="AU95" s="18" t="s">
        <v>82</v>
      </c>
    </row>
    <row r="96" s="2" customFormat="1" ht="21.75" customHeight="1">
      <c r="A96" s="39"/>
      <c r="B96" s="40"/>
      <c r="C96" s="205" t="s">
        <v>163</v>
      </c>
      <c r="D96" s="205" t="s">
        <v>141</v>
      </c>
      <c r="E96" s="206" t="s">
        <v>944</v>
      </c>
      <c r="F96" s="207" t="s">
        <v>945</v>
      </c>
      <c r="G96" s="208" t="s">
        <v>207</v>
      </c>
      <c r="H96" s="209">
        <v>30</v>
      </c>
      <c r="I96" s="210"/>
      <c r="J96" s="211">
        <f>ROUND(I96*H96,2)</f>
        <v>0</v>
      </c>
      <c r="K96" s="207" t="s">
        <v>480</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177</v>
      </c>
      <c r="AT96" s="216" t="s">
        <v>141</v>
      </c>
      <c r="AU96" s="216" t="s">
        <v>82</v>
      </c>
      <c r="AY96" s="18" t="s">
        <v>138</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177</v>
      </c>
      <c r="BM96" s="216" t="s">
        <v>166</v>
      </c>
    </row>
    <row r="97" s="2" customFormat="1">
      <c r="A97" s="39"/>
      <c r="B97" s="40"/>
      <c r="C97" s="41"/>
      <c r="D97" s="218" t="s">
        <v>147</v>
      </c>
      <c r="E97" s="41"/>
      <c r="F97" s="219" t="s">
        <v>945</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147</v>
      </c>
      <c r="AU97" s="18" t="s">
        <v>82</v>
      </c>
    </row>
    <row r="98" s="2" customFormat="1" ht="16.5" customHeight="1">
      <c r="A98" s="39"/>
      <c r="B98" s="40"/>
      <c r="C98" s="256" t="s">
        <v>151</v>
      </c>
      <c r="D98" s="256" t="s">
        <v>383</v>
      </c>
      <c r="E98" s="257" t="s">
        <v>946</v>
      </c>
      <c r="F98" s="258" t="s">
        <v>947</v>
      </c>
      <c r="G98" s="259" t="s">
        <v>207</v>
      </c>
      <c r="H98" s="260">
        <v>15</v>
      </c>
      <c r="I98" s="261"/>
      <c r="J98" s="262">
        <f>ROUND(I98*H98,2)</f>
        <v>0</v>
      </c>
      <c r="K98" s="258" t="s">
        <v>480</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219</v>
      </c>
      <c r="AT98" s="216" t="s">
        <v>383</v>
      </c>
      <c r="AU98" s="216" t="s">
        <v>82</v>
      </c>
      <c r="AY98" s="18" t="s">
        <v>138</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177</v>
      </c>
      <c r="BM98" s="216" t="s">
        <v>169</v>
      </c>
    </row>
    <row r="99" s="2" customFormat="1">
      <c r="A99" s="39"/>
      <c r="B99" s="40"/>
      <c r="C99" s="41"/>
      <c r="D99" s="218" t="s">
        <v>147</v>
      </c>
      <c r="E99" s="41"/>
      <c r="F99" s="219" t="s">
        <v>947</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147</v>
      </c>
      <c r="AU99" s="18" t="s">
        <v>82</v>
      </c>
    </row>
    <row r="100" s="2" customFormat="1" ht="16.5" customHeight="1">
      <c r="A100" s="39"/>
      <c r="B100" s="40"/>
      <c r="C100" s="256" t="s">
        <v>171</v>
      </c>
      <c r="D100" s="256" t="s">
        <v>383</v>
      </c>
      <c r="E100" s="257" t="s">
        <v>948</v>
      </c>
      <c r="F100" s="258" t="s">
        <v>949</v>
      </c>
      <c r="G100" s="259" t="s">
        <v>207</v>
      </c>
      <c r="H100" s="260">
        <v>15</v>
      </c>
      <c r="I100" s="261"/>
      <c r="J100" s="262">
        <f>ROUND(I100*H100,2)</f>
        <v>0</v>
      </c>
      <c r="K100" s="258" t="s">
        <v>480</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219</v>
      </c>
      <c r="AT100" s="216" t="s">
        <v>383</v>
      </c>
      <c r="AU100" s="216" t="s">
        <v>82</v>
      </c>
      <c r="AY100" s="18" t="s">
        <v>138</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177</v>
      </c>
      <c r="BM100" s="216" t="s">
        <v>174</v>
      </c>
    </row>
    <row r="101" s="2" customFormat="1">
      <c r="A101" s="39"/>
      <c r="B101" s="40"/>
      <c r="C101" s="41"/>
      <c r="D101" s="218" t="s">
        <v>147</v>
      </c>
      <c r="E101" s="41"/>
      <c r="F101" s="219" t="s">
        <v>949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147</v>
      </c>
      <c r="AU101" s="18" t="s">
        <v>82</v>
      </c>
    </row>
    <row r="102" s="2" customFormat="1" ht="24.15" customHeight="1">
      <c r="A102" s="39"/>
      <c r="B102" s="40"/>
      <c r="C102" s="205" t="s">
        <v>161</v>
      </c>
      <c r="D102" s="205" t="s">
        <v>141</v>
      </c>
      <c r="E102" s="206" t="s">
        <v>950</v>
      </c>
      <c r="F102" s="207" t="s">
        <v>951</v>
      </c>
      <c r="G102" s="208" t="s">
        <v>229</v>
      </c>
      <c r="H102" s="209">
        <v>25</v>
      </c>
      <c r="I102" s="210"/>
      <c r="J102" s="211">
        <f>ROUND(I102*H102,2)</f>
        <v>0</v>
      </c>
      <c r="K102" s="207" t="s">
        <v>145</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177</v>
      </c>
      <c r="AT102" s="216" t="s">
        <v>141</v>
      </c>
      <c r="AU102" s="216" t="s">
        <v>82</v>
      </c>
      <c r="AY102" s="18" t="s">
        <v>138</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177</v>
      </c>
      <c r="BM102" s="216" t="s">
        <v>177</v>
      </c>
    </row>
    <row r="103" s="2" customFormat="1">
      <c r="A103" s="39"/>
      <c r="B103" s="40"/>
      <c r="C103" s="41"/>
      <c r="D103" s="218" t="s">
        <v>147</v>
      </c>
      <c r="E103" s="41"/>
      <c r="F103" s="219" t="s">
        <v>951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147</v>
      </c>
      <c r="AU103" s="18" t="s">
        <v>82</v>
      </c>
    </row>
    <row r="104" s="2" customFormat="1" ht="24.15" customHeight="1">
      <c r="A104" s="39"/>
      <c r="B104" s="40"/>
      <c r="C104" s="256" t="s">
        <v>179</v>
      </c>
      <c r="D104" s="256" t="s">
        <v>383</v>
      </c>
      <c r="E104" s="257" t="s">
        <v>952</v>
      </c>
      <c r="F104" s="258" t="s">
        <v>953</v>
      </c>
      <c r="G104" s="259" t="s">
        <v>229</v>
      </c>
      <c r="H104" s="260">
        <v>25</v>
      </c>
      <c r="I104" s="261"/>
      <c r="J104" s="262">
        <f>ROUND(I104*H104,2)</f>
        <v>0</v>
      </c>
      <c r="K104" s="258" t="s">
        <v>480</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219</v>
      </c>
      <c r="AT104" s="216" t="s">
        <v>383</v>
      </c>
      <c r="AU104" s="216" t="s">
        <v>82</v>
      </c>
      <c r="AY104" s="18" t="s">
        <v>138</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177</v>
      </c>
      <c r="BM104" s="216" t="s">
        <v>182</v>
      </c>
    </row>
    <row r="105" s="2" customFormat="1">
      <c r="A105" s="39"/>
      <c r="B105" s="40"/>
      <c r="C105" s="41"/>
      <c r="D105" s="218" t="s">
        <v>147</v>
      </c>
      <c r="E105" s="41"/>
      <c r="F105" s="219" t="s">
        <v>953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147</v>
      </c>
      <c r="AU105" s="18" t="s">
        <v>82</v>
      </c>
    </row>
    <row r="106" s="12" customFormat="1" ht="25.92" customHeight="1">
      <c r="A106" s="12"/>
      <c r="B106" s="189"/>
      <c r="C106" s="190"/>
      <c r="D106" s="191" t="s">
        <v>71</v>
      </c>
      <c r="E106" s="192" t="s">
        <v>954</v>
      </c>
      <c r="F106" s="192" t="s">
        <v>955</v>
      </c>
      <c r="G106" s="190"/>
      <c r="H106" s="190"/>
      <c r="I106" s="193"/>
      <c r="J106" s="194">
        <f>BK106</f>
        <v>0</v>
      </c>
      <c r="K106" s="190"/>
      <c r="L106" s="195"/>
      <c r="M106" s="196"/>
      <c r="N106" s="197"/>
      <c r="O106" s="197"/>
      <c r="P106" s="198">
        <f>P107</f>
        <v>0</v>
      </c>
      <c r="Q106" s="197"/>
      <c r="R106" s="198">
        <f>R107</f>
        <v>0</v>
      </c>
      <c r="S106" s="197"/>
      <c r="T106" s="199">
        <f>T107</f>
        <v>0</v>
      </c>
      <c r="U106" s="12"/>
      <c r="V106" s="12"/>
      <c r="W106" s="12"/>
      <c r="X106" s="12"/>
      <c r="Y106" s="12"/>
      <c r="Z106" s="12"/>
      <c r="AA106" s="12"/>
      <c r="AB106" s="12"/>
      <c r="AC106" s="12"/>
      <c r="AD106" s="12"/>
      <c r="AE106" s="12"/>
      <c r="AR106" s="200" t="s">
        <v>80</v>
      </c>
      <c r="AT106" s="201" t="s">
        <v>71</v>
      </c>
      <c r="AU106" s="201" t="s">
        <v>72</v>
      </c>
      <c r="AY106" s="200" t="s">
        <v>138</v>
      </c>
      <c r="BK106" s="202">
        <f>BK107</f>
        <v>0</v>
      </c>
    </row>
    <row r="107" s="12" customFormat="1" ht="22.8" customHeight="1">
      <c r="A107" s="12"/>
      <c r="B107" s="189"/>
      <c r="C107" s="190"/>
      <c r="D107" s="191" t="s">
        <v>71</v>
      </c>
      <c r="E107" s="203" t="s">
        <v>899</v>
      </c>
      <c r="F107" s="203" t="s">
        <v>956</v>
      </c>
      <c r="G107" s="190"/>
      <c r="H107" s="190"/>
      <c r="I107" s="193"/>
      <c r="J107" s="204">
        <f>BK107</f>
        <v>0</v>
      </c>
      <c r="K107" s="190"/>
      <c r="L107" s="195"/>
      <c r="M107" s="196"/>
      <c r="N107" s="197"/>
      <c r="O107" s="197"/>
      <c r="P107" s="198">
        <f>SUM(P108:P113)</f>
        <v>0</v>
      </c>
      <c r="Q107" s="197"/>
      <c r="R107" s="198">
        <f>SUM(R108:R113)</f>
        <v>0</v>
      </c>
      <c r="S107" s="197"/>
      <c r="T107" s="199">
        <f>SUM(T108:T113)</f>
        <v>0</v>
      </c>
      <c r="U107" s="12"/>
      <c r="V107" s="12"/>
      <c r="W107" s="12"/>
      <c r="X107" s="12"/>
      <c r="Y107" s="12"/>
      <c r="Z107" s="12"/>
      <c r="AA107" s="12"/>
      <c r="AB107" s="12"/>
      <c r="AC107" s="12"/>
      <c r="AD107" s="12"/>
      <c r="AE107" s="12"/>
      <c r="AR107" s="200" t="s">
        <v>80</v>
      </c>
      <c r="AT107" s="201" t="s">
        <v>71</v>
      </c>
      <c r="AU107" s="201" t="s">
        <v>80</v>
      </c>
      <c r="AY107" s="200" t="s">
        <v>138</v>
      </c>
      <c r="BK107" s="202">
        <f>SUM(BK108:BK113)</f>
        <v>0</v>
      </c>
    </row>
    <row r="108" s="2" customFormat="1" ht="37.8" customHeight="1">
      <c r="A108" s="39"/>
      <c r="B108" s="40"/>
      <c r="C108" s="205" t="s">
        <v>166</v>
      </c>
      <c r="D108" s="205" t="s">
        <v>141</v>
      </c>
      <c r="E108" s="206" t="s">
        <v>957</v>
      </c>
      <c r="F108" s="207" t="s">
        <v>958</v>
      </c>
      <c r="G108" s="208" t="s">
        <v>207</v>
      </c>
      <c r="H108" s="209">
        <v>4</v>
      </c>
      <c r="I108" s="210"/>
      <c r="J108" s="211">
        <f>ROUND(I108*H108,2)</f>
        <v>0</v>
      </c>
      <c r="K108" s="207" t="s">
        <v>480</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146</v>
      </c>
      <c r="AT108" s="216" t="s">
        <v>141</v>
      </c>
      <c r="AU108" s="216" t="s">
        <v>82</v>
      </c>
      <c r="AY108" s="18" t="s">
        <v>138</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146</v>
      </c>
      <c r="BM108" s="216" t="s">
        <v>191</v>
      </c>
    </row>
    <row r="109" s="2" customFormat="1">
      <c r="A109" s="39"/>
      <c r="B109" s="40"/>
      <c r="C109" s="41"/>
      <c r="D109" s="218" t="s">
        <v>147</v>
      </c>
      <c r="E109" s="41"/>
      <c r="F109" s="219" t="s">
        <v>958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147</v>
      </c>
      <c r="AU109" s="18" t="s">
        <v>82</v>
      </c>
    </row>
    <row r="110" s="2" customFormat="1" ht="16.5" customHeight="1">
      <c r="A110" s="39"/>
      <c r="B110" s="40"/>
      <c r="C110" s="205" t="s">
        <v>196</v>
      </c>
      <c r="D110" s="205" t="s">
        <v>141</v>
      </c>
      <c r="E110" s="206" t="s">
        <v>959</v>
      </c>
      <c r="F110" s="207" t="s">
        <v>960</v>
      </c>
      <c r="G110" s="208" t="s">
        <v>207</v>
      </c>
      <c r="H110" s="209">
        <v>4</v>
      </c>
      <c r="I110" s="210"/>
      <c r="J110" s="211">
        <f>ROUND(I110*H110,2)</f>
        <v>0</v>
      </c>
      <c r="K110" s="207" t="s">
        <v>480</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146</v>
      </c>
      <c r="AT110" s="216" t="s">
        <v>141</v>
      </c>
      <c r="AU110" s="216" t="s">
        <v>82</v>
      </c>
      <c r="AY110" s="18" t="s">
        <v>138</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146</v>
      </c>
      <c r="BM110" s="216" t="s">
        <v>199</v>
      </c>
    </row>
    <row r="111" s="2" customFormat="1">
      <c r="A111" s="39"/>
      <c r="B111" s="40"/>
      <c r="C111" s="41"/>
      <c r="D111" s="218" t="s">
        <v>147</v>
      </c>
      <c r="E111" s="41"/>
      <c r="F111" s="219" t="s">
        <v>960</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147</v>
      </c>
      <c r="AU111" s="18" t="s">
        <v>82</v>
      </c>
    </row>
    <row r="112" s="2" customFormat="1" ht="16.5" customHeight="1">
      <c r="A112" s="39"/>
      <c r="B112" s="40"/>
      <c r="C112" s="205" t="s">
        <v>169</v>
      </c>
      <c r="D112" s="205" t="s">
        <v>141</v>
      </c>
      <c r="E112" s="206" t="s">
        <v>961</v>
      </c>
      <c r="F112" s="207" t="s">
        <v>962</v>
      </c>
      <c r="G112" s="208" t="s">
        <v>207</v>
      </c>
      <c r="H112" s="209">
        <v>4</v>
      </c>
      <c r="I112" s="210"/>
      <c r="J112" s="211">
        <f>ROUND(I112*H112,2)</f>
        <v>0</v>
      </c>
      <c r="K112" s="207" t="s">
        <v>480</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146</v>
      </c>
      <c r="AT112" s="216" t="s">
        <v>141</v>
      </c>
      <c r="AU112" s="216" t="s">
        <v>82</v>
      </c>
      <c r="AY112" s="18" t="s">
        <v>138</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146</v>
      </c>
      <c r="BM112" s="216" t="s">
        <v>203</v>
      </c>
    </row>
    <row r="113" s="2" customFormat="1">
      <c r="A113" s="39"/>
      <c r="B113" s="40"/>
      <c r="C113" s="41"/>
      <c r="D113" s="218" t="s">
        <v>147</v>
      </c>
      <c r="E113" s="41"/>
      <c r="F113" s="219" t="s">
        <v>962</v>
      </c>
      <c r="G113" s="41"/>
      <c r="H113" s="41"/>
      <c r="I113" s="220"/>
      <c r="J113" s="41"/>
      <c r="K113" s="41"/>
      <c r="L113" s="45"/>
      <c r="M113" s="266"/>
      <c r="N113" s="267"/>
      <c r="O113" s="268"/>
      <c r="P113" s="268"/>
      <c r="Q113" s="268"/>
      <c r="R113" s="268"/>
      <c r="S113" s="268"/>
      <c r="T113" s="269"/>
      <c r="U113" s="39"/>
      <c r="V113" s="39"/>
      <c r="W113" s="39"/>
      <c r="X113" s="39"/>
      <c r="Y113" s="39"/>
      <c r="Z113" s="39"/>
      <c r="AA113" s="39"/>
      <c r="AB113" s="39"/>
      <c r="AC113" s="39"/>
      <c r="AD113" s="39"/>
      <c r="AE113" s="39"/>
      <c r="AT113" s="18" t="s">
        <v>147</v>
      </c>
      <c r="AU113" s="18" t="s">
        <v>82</v>
      </c>
    </row>
    <row r="114" s="2" customFormat="1" ht="6.96" customHeight="1">
      <c r="A114" s="39"/>
      <c r="B114" s="60"/>
      <c r="C114" s="61"/>
      <c r="D114" s="61"/>
      <c r="E114" s="61"/>
      <c r="F114" s="61"/>
      <c r="G114" s="61"/>
      <c r="H114" s="61"/>
      <c r="I114" s="61"/>
      <c r="J114" s="61"/>
      <c r="K114" s="61"/>
      <c r="L114" s="45"/>
      <c r="M114" s="39"/>
      <c r="O114" s="39"/>
      <c r="P114" s="39"/>
      <c r="Q114" s="39"/>
      <c r="R114" s="39"/>
      <c r="S114" s="39"/>
      <c r="T114" s="39"/>
      <c r="U114" s="39"/>
      <c r="V114" s="39"/>
      <c r="W114" s="39"/>
      <c r="X114" s="39"/>
      <c r="Y114" s="39"/>
      <c r="Z114" s="39"/>
      <c r="AA114" s="39"/>
      <c r="AB114" s="39"/>
      <c r="AC114" s="39"/>
      <c r="AD114" s="39"/>
      <c r="AE114" s="39"/>
    </row>
  </sheetData>
  <sheetProtection sheet="1" autoFilter="0" formatColumns="0" formatRows="0" objects="1" scenarios="1" spinCount="100000" saltValue="dhBLy8TgjtmMenfaDwZsNGAlELvLf2ck7f9zZoN6LX2b6UDzCAo+Oyct7Fdcb0bI9qEIXhkrixGIwNcGoePBvg==" hashValue="qpt8g8W7Y6UhBGmoWVMr7gs+e9HYRq9o2jLo6bfRDYpDctFpO9jA7q3K/kWF+wzJB6IcrSS4EUt9r8P18uNRyQ==" algorithmName="SHA-512" password="CB6D"/>
  <autoFilter ref="C83:K11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Školní 1480/61, Chomutov - učebna 2.1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963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ROUND((SUM(BE80:BE99)),  2)</f>
        <v>0</v>
      </c>
      <c r="G33" s="39"/>
      <c r="H33" s="39"/>
      <c r="I33" s="149">
        <v>0.20999999999999999</v>
      </c>
      <c r="J33" s="148">
        <f>ROUND(((SUM(BE80:BE99))*I33),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ROUND((SUM(BF80:BF99)),  2)</f>
        <v>0</v>
      </c>
      <c r="G34" s="39"/>
      <c r="H34" s="39"/>
      <c r="I34" s="149">
        <v>0.14999999999999999</v>
      </c>
      <c r="J34" s="148">
        <f>ROUND(((SUM(BF80:BF99))*I34),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ROUND((SUM(BG80:BG99)),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ROUND((SUM(BH80:BH99)),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ROUND((SUM(BI80:BI99)),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Školní 1480/61, Chomutov - učebna 2.1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02.1-e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964</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123</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6.5" customHeight="1">
      <c r="A70" s="39"/>
      <c r="B70" s="40"/>
      <c r="C70" s="41"/>
      <c r="D70" s="41"/>
      <c r="E70" s="161" t="str">
        <f>E7</f>
        <v>INFRASTRUKTURA ZŠ CHOMUTOV - učebna pří.vědy -ZŠ Školní 1480/61, Chomutov - učebna 2.1</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02.1-e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124</v>
      </c>
      <c r="D79" s="181" t="s">
        <v>57</v>
      </c>
      <c r="E79" s="181" t="s">
        <v>53</v>
      </c>
      <c r="F79" s="181" t="s">
        <v>54</v>
      </c>
      <c r="G79" s="181" t="s">
        <v>125</v>
      </c>
      <c r="H79" s="181" t="s">
        <v>126</v>
      </c>
      <c r="I79" s="181" t="s">
        <v>127</v>
      </c>
      <c r="J79" s="181" t="s">
        <v>103</v>
      </c>
      <c r="K79" s="182" t="s">
        <v>128</v>
      </c>
      <c r="L79" s="183"/>
      <c r="M79" s="93" t="s">
        <v>19</v>
      </c>
      <c r="N79" s="94" t="s">
        <v>42</v>
      </c>
      <c r="O79" s="94" t="s">
        <v>129</v>
      </c>
      <c r="P79" s="94" t="s">
        <v>130</v>
      </c>
      <c r="Q79" s="94" t="s">
        <v>131</v>
      </c>
      <c r="R79" s="94" t="s">
        <v>132</v>
      </c>
      <c r="S79" s="94" t="s">
        <v>133</v>
      </c>
      <c r="T79" s="95" t="s">
        <v>134</v>
      </c>
      <c r="U79" s="178"/>
      <c r="V79" s="178"/>
      <c r="W79" s="178"/>
      <c r="X79" s="178"/>
      <c r="Y79" s="178"/>
      <c r="Z79" s="178"/>
      <c r="AA79" s="178"/>
      <c r="AB79" s="178"/>
      <c r="AC79" s="178"/>
      <c r="AD79" s="178"/>
      <c r="AE79" s="178"/>
    </row>
    <row r="80" s="2" customFormat="1" ht="22.8" customHeight="1">
      <c r="A80" s="39"/>
      <c r="B80" s="40"/>
      <c r="C80" s="100" t="s">
        <v>135</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810</v>
      </c>
      <c r="F81" s="192" t="s">
        <v>965</v>
      </c>
      <c r="G81" s="190"/>
      <c r="H81" s="190"/>
      <c r="I81" s="193"/>
      <c r="J81" s="194">
        <f>BK81</f>
        <v>0</v>
      </c>
      <c r="K81" s="190"/>
      <c r="L81" s="195"/>
      <c r="M81" s="196"/>
      <c r="N81" s="197"/>
      <c r="O81" s="197"/>
      <c r="P81" s="198">
        <f>SUM(P82:P99)</f>
        <v>0</v>
      </c>
      <c r="Q81" s="197"/>
      <c r="R81" s="198">
        <f>SUM(R82:R99)</f>
        <v>0</v>
      </c>
      <c r="S81" s="197"/>
      <c r="T81" s="199">
        <f>SUM(T82:T99)</f>
        <v>0</v>
      </c>
      <c r="U81" s="12"/>
      <c r="V81" s="12"/>
      <c r="W81" s="12"/>
      <c r="X81" s="12"/>
      <c r="Y81" s="12"/>
      <c r="Z81" s="12"/>
      <c r="AA81" s="12"/>
      <c r="AB81" s="12"/>
      <c r="AC81" s="12"/>
      <c r="AD81" s="12"/>
      <c r="AE81" s="12"/>
      <c r="AR81" s="200" t="s">
        <v>80</v>
      </c>
      <c r="AT81" s="201" t="s">
        <v>71</v>
      </c>
      <c r="AU81" s="201" t="s">
        <v>72</v>
      </c>
      <c r="AY81" s="200" t="s">
        <v>138</v>
      </c>
      <c r="BK81" s="202">
        <f>SUM(BK82:BK99)</f>
        <v>0</v>
      </c>
    </row>
    <row r="82" s="2" customFormat="1" ht="37.8" customHeight="1">
      <c r="A82" s="39"/>
      <c r="B82" s="40"/>
      <c r="C82" s="205" t="s">
        <v>80</v>
      </c>
      <c r="D82" s="205" t="s">
        <v>141</v>
      </c>
      <c r="E82" s="206" t="s">
        <v>966</v>
      </c>
      <c r="F82" s="207" t="s">
        <v>967</v>
      </c>
      <c r="G82" s="208" t="s">
        <v>814</v>
      </c>
      <c r="H82" s="209">
        <v>1</v>
      </c>
      <c r="I82" s="210"/>
      <c r="J82" s="211">
        <f>ROUND(I82*H82,2)</f>
        <v>0</v>
      </c>
      <c r="K82" s="207" t="s">
        <v>480</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146</v>
      </c>
      <c r="AT82" s="216" t="s">
        <v>141</v>
      </c>
      <c r="AU82" s="216" t="s">
        <v>80</v>
      </c>
      <c r="AY82" s="18" t="s">
        <v>138</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146</v>
      </c>
      <c r="BM82" s="216" t="s">
        <v>82</v>
      </c>
    </row>
    <row r="83" s="2" customFormat="1">
      <c r="A83" s="39"/>
      <c r="B83" s="40"/>
      <c r="C83" s="41"/>
      <c r="D83" s="218" t="s">
        <v>147</v>
      </c>
      <c r="E83" s="41"/>
      <c r="F83" s="219" t="s">
        <v>968</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147</v>
      </c>
      <c r="AU83" s="18" t="s">
        <v>80</v>
      </c>
    </row>
    <row r="84" s="2" customFormat="1" ht="16.5" customHeight="1">
      <c r="A84" s="39"/>
      <c r="B84" s="40"/>
      <c r="C84" s="205" t="s">
        <v>82</v>
      </c>
      <c r="D84" s="205" t="s">
        <v>141</v>
      </c>
      <c r="E84" s="206" t="s">
        <v>969</v>
      </c>
      <c r="F84" s="207" t="s">
        <v>970</v>
      </c>
      <c r="G84" s="208" t="s">
        <v>971</v>
      </c>
      <c r="H84" s="209">
        <v>1</v>
      </c>
      <c r="I84" s="210"/>
      <c r="J84" s="211">
        <f>ROUND(I84*H84,2)</f>
        <v>0</v>
      </c>
      <c r="K84" s="207" t="s">
        <v>480</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146</v>
      </c>
      <c r="AT84" s="216" t="s">
        <v>141</v>
      </c>
      <c r="AU84" s="216" t="s">
        <v>80</v>
      </c>
      <c r="AY84" s="18" t="s">
        <v>138</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146</v>
      </c>
      <c r="BM84" s="216" t="s">
        <v>146</v>
      </c>
    </row>
    <row r="85" s="2" customFormat="1">
      <c r="A85" s="39"/>
      <c r="B85" s="40"/>
      <c r="C85" s="41"/>
      <c r="D85" s="218" t="s">
        <v>147</v>
      </c>
      <c r="E85" s="41"/>
      <c r="F85" s="219" t="s">
        <v>970</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147</v>
      </c>
      <c r="AU85" s="18" t="s">
        <v>80</v>
      </c>
    </row>
    <row r="86" s="2" customFormat="1" ht="16.5" customHeight="1">
      <c r="A86" s="39"/>
      <c r="B86" s="40"/>
      <c r="C86" s="205" t="s">
        <v>139</v>
      </c>
      <c r="D86" s="205" t="s">
        <v>141</v>
      </c>
      <c r="E86" s="206" t="s">
        <v>972</v>
      </c>
      <c r="F86" s="207" t="s">
        <v>973</v>
      </c>
      <c r="G86" s="208" t="s">
        <v>971</v>
      </c>
      <c r="H86" s="209">
        <v>1</v>
      </c>
      <c r="I86" s="210"/>
      <c r="J86" s="211">
        <f>ROUND(I86*H86,2)</f>
        <v>0</v>
      </c>
      <c r="K86" s="207" t="s">
        <v>480</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146</v>
      </c>
      <c r="AT86" s="216" t="s">
        <v>141</v>
      </c>
      <c r="AU86" s="216" t="s">
        <v>80</v>
      </c>
      <c r="AY86" s="18" t="s">
        <v>138</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146</v>
      </c>
      <c r="BM86" s="216" t="s">
        <v>151</v>
      </c>
    </row>
    <row r="87" s="2" customFormat="1">
      <c r="A87" s="39"/>
      <c r="B87" s="40"/>
      <c r="C87" s="41"/>
      <c r="D87" s="218" t="s">
        <v>147</v>
      </c>
      <c r="E87" s="41"/>
      <c r="F87" s="219" t="s">
        <v>973</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147</v>
      </c>
      <c r="AU87" s="18" t="s">
        <v>80</v>
      </c>
    </row>
    <row r="88" s="2" customFormat="1" ht="16.5" customHeight="1">
      <c r="A88" s="39"/>
      <c r="B88" s="40"/>
      <c r="C88" s="205" t="s">
        <v>146</v>
      </c>
      <c r="D88" s="205" t="s">
        <v>141</v>
      </c>
      <c r="E88" s="206" t="s">
        <v>974</v>
      </c>
      <c r="F88" s="207" t="s">
        <v>249</v>
      </c>
      <c r="G88" s="208" t="s">
        <v>971</v>
      </c>
      <c r="H88" s="209">
        <v>1</v>
      </c>
      <c r="I88" s="210"/>
      <c r="J88" s="211">
        <f>ROUND(I88*H88,2)</f>
        <v>0</v>
      </c>
      <c r="K88" s="207" t="s">
        <v>480</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146</v>
      </c>
      <c r="AT88" s="216" t="s">
        <v>141</v>
      </c>
      <c r="AU88" s="216" t="s">
        <v>80</v>
      </c>
      <c r="AY88" s="18" t="s">
        <v>138</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146</v>
      </c>
      <c r="BM88" s="216" t="s">
        <v>161</v>
      </c>
    </row>
    <row r="89" s="2" customFormat="1">
      <c r="A89" s="39"/>
      <c r="B89" s="40"/>
      <c r="C89" s="41"/>
      <c r="D89" s="218" t="s">
        <v>147</v>
      </c>
      <c r="E89" s="41"/>
      <c r="F89" s="219" t="s">
        <v>249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147</v>
      </c>
      <c r="AU89" s="18" t="s">
        <v>80</v>
      </c>
    </row>
    <row r="90" s="2" customFormat="1" ht="16.5" customHeight="1">
      <c r="A90" s="39"/>
      <c r="B90" s="40"/>
      <c r="C90" s="205" t="s">
        <v>163</v>
      </c>
      <c r="D90" s="205" t="s">
        <v>141</v>
      </c>
      <c r="E90" s="206" t="s">
        <v>975</v>
      </c>
      <c r="F90" s="207" t="s">
        <v>976</v>
      </c>
      <c r="G90" s="208" t="s">
        <v>971</v>
      </c>
      <c r="H90" s="209">
        <v>1</v>
      </c>
      <c r="I90" s="210"/>
      <c r="J90" s="211">
        <f>ROUND(I90*H90,2)</f>
        <v>0</v>
      </c>
      <c r="K90" s="207" t="s">
        <v>480</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146</v>
      </c>
      <c r="AT90" s="216" t="s">
        <v>141</v>
      </c>
      <c r="AU90" s="216" t="s">
        <v>80</v>
      </c>
      <c r="AY90" s="18" t="s">
        <v>138</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146</v>
      </c>
      <c r="BM90" s="216" t="s">
        <v>166</v>
      </c>
    </row>
    <row r="91" s="2" customFormat="1">
      <c r="A91" s="39"/>
      <c r="B91" s="40"/>
      <c r="C91" s="41"/>
      <c r="D91" s="218" t="s">
        <v>147</v>
      </c>
      <c r="E91" s="41"/>
      <c r="F91" s="219" t="s">
        <v>976</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147</v>
      </c>
      <c r="AU91" s="18" t="s">
        <v>80</v>
      </c>
    </row>
    <row r="92" s="2" customFormat="1" ht="16.5" customHeight="1">
      <c r="A92" s="39"/>
      <c r="B92" s="40"/>
      <c r="C92" s="205" t="s">
        <v>151</v>
      </c>
      <c r="D92" s="205" t="s">
        <v>141</v>
      </c>
      <c r="E92" s="206" t="s">
        <v>977</v>
      </c>
      <c r="F92" s="207" t="s">
        <v>978</v>
      </c>
      <c r="G92" s="208" t="s">
        <v>971</v>
      </c>
      <c r="H92" s="209">
        <v>1</v>
      </c>
      <c r="I92" s="210"/>
      <c r="J92" s="211">
        <f>ROUND(I92*H92,2)</f>
        <v>0</v>
      </c>
      <c r="K92" s="207" t="s">
        <v>480</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146</v>
      </c>
      <c r="AT92" s="216" t="s">
        <v>141</v>
      </c>
      <c r="AU92" s="216" t="s">
        <v>80</v>
      </c>
      <c r="AY92" s="18" t="s">
        <v>138</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169</v>
      </c>
    </row>
    <row r="93" s="2" customFormat="1">
      <c r="A93" s="39"/>
      <c r="B93" s="40"/>
      <c r="C93" s="41"/>
      <c r="D93" s="218" t="s">
        <v>147</v>
      </c>
      <c r="E93" s="41"/>
      <c r="F93" s="219" t="s">
        <v>978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147</v>
      </c>
      <c r="AU93" s="18" t="s">
        <v>80</v>
      </c>
    </row>
    <row r="94" s="2" customFormat="1" ht="16.5" customHeight="1">
      <c r="A94" s="39"/>
      <c r="B94" s="40"/>
      <c r="C94" s="205" t="s">
        <v>171</v>
      </c>
      <c r="D94" s="205" t="s">
        <v>141</v>
      </c>
      <c r="E94" s="206" t="s">
        <v>979</v>
      </c>
      <c r="F94" s="207" t="s">
        <v>980</v>
      </c>
      <c r="G94" s="208" t="s">
        <v>971</v>
      </c>
      <c r="H94" s="209">
        <v>1</v>
      </c>
      <c r="I94" s="210"/>
      <c r="J94" s="211">
        <f>ROUND(I94*H94,2)</f>
        <v>0</v>
      </c>
      <c r="K94" s="207" t="s">
        <v>480</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146</v>
      </c>
      <c r="AT94" s="216" t="s">
        <v>141</v>
      </c>
      <c r="AU94" s="216" t="s">
        <v>80</v>
      </c>
      <c r="AY94" s="18" t="s">
        <v>138</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146</v>
      </c>
      <c r="BM94" s="216" t="s">
        <v>174</v>
      </c>
    </row>
    <row r="95" s="2" customFormat="1">
      <c r="A95" s="39"/>
      <c r="B95" s="40"/>
      <c r="C95" s="41"/>
      <c r="D95" s="218" t="s">
        <v>147</v>
      </c>
      <c r="E95" s="41"/>
      <c r="F95" s="219" t="s">
        <v>980</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147</v>
      </c>
      <c r="AU95" s="18" t="s">
        <v>80</v>
      </c>
    </row>
    <row r="96" s="2" customFormat="1" ht="16.5" customHeight="1">
      <c r="A96" s="39"/>
      <c r="B96" s="40"/>
      <c r="C96" s="205" t="s">
        <v>161</v>
      </c>
      <c r="D96" s="205" t="s">
        <v>141</v>
      </c>
      <c r="E96" s="206" t="s">
        <v>981</v>
      </c>
      <c r="F96" s="207" t="s">
        <v>982</v>
      </c>
      <c r="G96" s="208" t="s">
        <v>971</v>
      </c>
      <c r="H96" s="209">
        <v>1</v>
      </c>
      <c r="I96" s="210"/>
      <c r="J96" s="211">
        <f>ROUND(I96*H96,2)</f>
        <v>0</v>
      </c>
      <c r="K96" s="207" t="s">
        <v>480</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146</v>
      </c>
      <c r="AT96" s="216" t="s">
        <v>141</v>
      </c>
      <c r="AU96" s="216" t="s">
        <v>80</v>
      </c>
      <c r="AY96" s="18" t="s">
        <v>138</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146</v>
      </c>
      <c r="BM96" s="216" t="s">
        <v>177</v>
      </c>
    </row>
    <row r="97" s="2" customFormat="1">
      <c r="A97" s="39"/>
      <c r="B97" s="40"/>
      <c r="C97" s="41"/>
      <c r="D97" s="218" t="s">
        <v>147</v>
      </c>
      <c r="E97" s="41"/>
      <c r="F97" s="219" t="s">
        <v>982</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147</v>
      </c>
      <c r="AU97" s="18" t="s">
        <v>80</v>
      </c>
    </row>
    <row r="98" s="2" customFormat="1" ht="16.5" customHeight="1">
      <c r="A98" s="39"/>
      <c r="B98" s="40"/>
      <c r="C98" s="205" t="s">
        <v>179</v>
      </c>
      <c r="D98" s="205" t="s">
        <v>141</v>
      </c>
      <c r="E98" s="206" t="s">
        <v>983</v>
      </c>
      <c r="F98" s="207" t="s">
        <v>984</v>
      </c>
      <c r="G98" s="208" t="s">
        <v>971</v>
      </c>
      <c r="H98" s="209">
        <v>1</v>
      </c>
      <c r="I98" s="210"/>
      <c r="J98" s="211">
        <f>ROUND(I98*H98,2)</f>
        <v>0</v>
      </c>
      <c r="K98" s="207" t="s">
        <v>480</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146</v>
      </c>
      <c r="AT98" s="216" t="s">
        <v>141</v>
      </c>
      <c r="AU98" s="216" t="s">
        <v>80</v>
      </c>
      <c r="AY98" s="18" t="s">
        <v>138</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146</v>
      </c>
      <c r="BM98" s="216" t="s">
        <v>182</v>
      </c>
    </row>
    <row r="99" s="2" customFormat="1">
      <c r="A99" s="39"/>
      <c r="B99" s="40"/>
      <c r="C99" s="41"/>
      <c r="D99" s="218" t="s">
        <v>147</v>
      </c>
      <c r="E99" s="41"/>
      <c r="F99" s="219" t="s">
        <v>984</v>
      </c>
      <c r="G99" s="41"/>
      <c r="H99" s="41"/>
      <c r="I99" s="220"/>
      <c r="J99" s="41"/>
      <c r="K99" s="41"/>
      <c r="L99" s="45"/>
      <c r="M99" s="266"/>
      <c r="N99" s="267"/>
      <c r="O99" s="268"/>
      <c r="P99" s="268"/>
      <c r="Q99" s="268"/>
      <c r="R99" s="268"/>
      <c r="S99" s="268"/>
      <c r="T99" s="269"/>
      <c r="U99" s="39"/>
      <c r="V99" s="39"/>
      <c r="W99" s="39"/>
      <c r="X99" s="39"/>
      <c r="Y99" s="39"/>
      <c r="Z99" s="39"/>
      <c r="AA99" s="39"/>
      <c r="AB99" s="39"/>
      <c r="AC99" s="39"/>
      <c r="AD99" s="39"/>
      <c r="AE99" s="39"/>
      <c r="AT99" s="18" t="s">
        <v>147</v>
      </c>
      <c r="AU99" s="18" t="s">
        <v>80</v>
      </c>
    </row>
    <row r="100" s="2" customFormat="1" ht="6.96" customHeight="1">
      <c r="A100" s="39"/>
      <c r="B100" s="60"/>
      <c r="C100" s="61"/>
      <c r="D100" s="61"/>
      <c r="E100" s="61"/>
      <c r="F100" s="61"/>
      <c r="G100" s="61"/>
      <c r="H100" s="61"/>
      <c r="I100" s="61"/>
      <c r="J100" s="61"/>
      <c r="K100" s="61"/>
      <c r="L100" s="45"/>
      <c r="M100" s="39"/>
      <c r="O100" s="39"/>
      <c r="P100" s="39"/>
      <c r="Q100" s="39"/>
      <c r="R100" s="39"/>
      <c r="S100" s="39"/>
      <c r="T100" s="39"/>
      <c r="U100" s="39"/>
      <c r="V100" s="39"/>
      <c r="W100" s="39"/>
      <c r="X100" s="39"/>
      <c r="Y100" s="39"/>
      <c r="Z100" s="39"/>
      <c r="AA100" s="39"/>
      <c r="AB100" s="39"/>
      <c r="AC100" s="39"/>
      <c r="AD100" s="39"/>
      <c r="AE100" s="39"/>
    </row>
  </sheetData>
  <sheetProtection sheet="1" autoFilter="0" formatColumns="0" formatRows="0" objects="1" scenarios="1" spinCount="100000" saltValue="61R4ywkK1+4KCPUzjcKnaYW/YTsIty0e0udato5RKK2aLMBcL/biF6ckaLl/pK9ywVdKvairXA5flYYK9G7jzQ==" hashValue="pZ/PngtlN3U9JIkdslntvX7EwKUgYNXrgQmGRUEfYvl5NIEsiaE6LyWaIpzqkZ2ElysSQERvmIMClLXPIDD2uw==" algorithmName="SHA-512" password="CB6D"/>
  <autoFilter ref="C79:K9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Školní 1480/61, Chomutov - učebna 2.1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985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Školní 1480/61, Chomutov - učebna 2.1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02.1-VRN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707</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986</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987</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123</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Školní 1480/61, Chomutov - učebna 2.1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02.1-VRN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124</v>
      </c>
      <c r="D81" s="181" t="s">
        <v>57</v>
      </c>
      <c r="E81" s="181" t="s">
        <v>53</v>
      </c>
      <c r="F81" s="181" t="s">
        <v>54</v>
      </c>
      <c r="G81" s="181" t="s">
        <v>125</v>
      </c>
      <c r="H81" s="181" t="s">
        <v>126</v>
      </c>
      <c r="I81" s="181" t="s">
        <v>127</v>
      </c>
      <c r="J81" s="181" t="s">
        <v>103</v>
      </c>
      <c r="K81" s="182" t="s">
        <v>128</v>
      </c>
      <c r="L81" s="183"/>
      <c r="M81" s="93" t="s">
        <v>19</v>
      </c>
      <c r="N81" s="94" t="s">
        <v>42</v>
      </c>
      <c r="O81" s="94" t="s">
        <v>129</v>
      </c>
      <c r="P81" s="94" t="s">
        <v>130</v>
      </c>
      <c r="Q81" s="94" t="s">
        <v>131</v>
      </c>
      <c r="R81" s="94" t="s">
        <v>132</v>
      </c>
      <c r="S81" s="94" t="s">
        <v>133</v>
      </c>
      <c r="T81" s="95" t="s">
        <v>134</v>
      </c>
      <c r="U81" s="178"/>
      <c r="V81" s="178"/>
      <c r="W81" s="178"/>
      <c r="X81" s="178"/>
      <c r="Y81" s="178"/>
      <c r="Z81" s="178"/>
      <c r="AA81" s="178"/>
      <c r="AB81" s="178"/>
      <c r="AC81" s="178"/>
      <c r="AD81" s="178"/>
      <c r="AE81" s="178"/>
    </row>
    <row r="82" s="2" customFormat="1" ht="22.8" customHeight="1">
      <c r="A82" s="39"/>
      <c r="B82" s="40"/>
      <c r="C82" s="100" t="s">
        <v>135</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96</v>
      </c>
      <c r="F83" s="192" t="s">
        <v>792</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163</v>
      </c>
      <c r="AT83" s="201" t="s">
        <v>71</v>
      </c>
      <c r="AU83" s="201" t="s">
        <v>72</v>
      </c>
      <c r="AY83" s="200" t="s">
        <v>138</v>
      </c>
      <c r="BK83" s="202">
        <f>BK84+BK87</f>
        <v>0</v>
      </c>
    </row>
    <row r="84" s="12" customFormat="1" ht="22.8" customHeight="1">
      <c r="A84" s="12"/>
      <c r="B84" s="189"/>
      <c r="C84" s="190"/>
      <c r="D84" s="191" t="s">
        <v>71</v>
      </c>
      <c r="E84" s="203" t="s">
        <v>988</v>
      </c>
      <c r="F84" s="203" t="s">
        <v>989</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138</v>
      </c>
      <c r="BK84" s="202">
        <f>SUM(BK85:BK86)</f>
        <v>0</v>
      </c>
    </row>
    <row r="85" s="2" customFormat="1" ht="16.5" customHeight="1">
      <c r="A85" s="39"/>
      <c r="B85" s="40"/>
      <c r="C85" s="205" t="s">
        <v>80</v>
      </c>
      <c r="D85" s="205" t="s">
        <v>141</v>
      </c>
      <c r="E85" s="206" t="s">
        <v>793</v>
      </c>
      <c r="F85" s="207" t="s">
        <v>794</v>
      </c>
      <c r="G85" s="208" t="s">
        <v>819</v>
      </c>
      <c r="H85" s="209">
        <v>1</v>
      </c>
      <c r="I85" s="210"/>
      <c r="J85" s="211">
        <f>ROUND(I85*H85,2)</f>
        <v>0</v>
      </c>
      <c r="K85" s="207" t="s">
        <v>145</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146</v>
      </c>
      <c r="AT85" s="216" t="s">
        <v>141</v>
      </c>
      <c r="AU85" s="216" t="s">
        <v>82</v>
      </c>
      <c r="AY85" s="18" t="s">
        <v>138</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146</v>
      </c>
      <c r="BM85" s="216" t="s">
        <v>82</v>
      </c>
    </row>
    <row r="86" s="2" customFormat="1">
      <c r="A86" s="39"/>
      <c r="B86" s="40"/>
      <c r="C86" s="41"/>
      <c r="D86" s="218" t="s">
        <v>147</v>
      </c>
      <c r="E86" s="41"/>
      <c r="F86" s="219" t="s">
        <v>794</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147</v>
      </c>
      <c r="AU86" s="18" t="s">
        <v>82</v>
      </c>
    </row>
    <row r="87" s="12" customFormat="1" ht="22.8" customHeight="1">
      <c r="A87" s="12"/>
      <c r="B87" s="189"/>
      <c r="C87" s="190"/>
      <c r="D87" s="191" t="s">
        <v>71</v>
      </c>
      <c r="E87" s="203" t="s">
        <v>990</v>
      </c>
      <c r="F87" s="203" t="s">
        <v>991</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138</v>
      </c>
      <c r="BK87" s="202">
        <f>SUM(BK88:BK89)</f>
        <v>0</v>
      </c>
    </row>
    <row r="88" s="2" customFormat="1" ht="16.5" customHeight="1">
      <c r="A88" s="39"/>
      <c r="B88" s="40"/>
      <c r="C88" s="205" t="s">
        <v>82</v>
      </c>
      <c r="D88" s="205" t="s">
        <v>141</v>
      </c>
      <c r="E88" s="206" t="s">
        <v>992</v>
      </c>
      <c r="F88" s="207" t="s">
        <v>991</v>
      </c>
      <c r="G88" s="208" t="s">
        <v>819</v>
      </c>
      <c r="H88" s="209">
        <v>1</v>
      </c>
      <c r="I88" s="210"/>
      <c r="J88" s="211">
        <f>ROUND(I88*H88,2)</f>
        <v>0</v>
      </c>
      <c r="K88" s="207" t="s">
        <v>145</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146</v>
      </c>
      <c r="AT88" s="216" t="s">
        <v>141</v>
      </c>
      <c r="AU88" s="216" t="s">
        <v>82</v>
      </c>
      <c r="AY88" s="18" t="s">
        <v>138</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146</v>
      </c>
      <c r="BM88" s="216" t="s">
        <v>146</v>
      </c>
    </row>
    <row r="89" s="2" customFormat="1">
      <c r="A89" s="39"/>
      <c r="B89" s="40"/>
      <c r="C89" s="41"/>
      <c r="D89" s="218" t="s">
        <v>147</v>
      </c>
      <c r="E89" s="41"/>
      <c r="F89" s="219" t="s">
        <v>991</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147</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MdRLu6tPGTMx9L4TbwHa24I9zQZyU00bYq4QqhviMQxWdkS8vFuONAd7FMCTZVDi9Ef8KGlH/LvX0hJtnp7LZQ==" hashValue="2MjVF1UU//bPNqXOD6jF9IVHD3NthoeTj3384F0JagP0uD+/vzG7cABc5fHMA64gODsP0Lc5lKqWsd2egFMWuQ=="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993</v>
      </c>
      <c r="D3" s="275"/>
      <c r="E3" s="275"/>
      <c r="F3" s="275"/>
      <c r="G3" s="275"/>
      <c r="H3" s="275"/>
      <c r="I3" s="275"/>
      <c r="J3" s="275"/>
      <c r="K3" s="276"/>
    </row>
    <row r="4" s="1" customFormat="1" ht="25.5" customHeight="1">
      <c r="B4" s="277"/>
      <c r="C4" s="278" t="s">
        <v>994</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995</v>
      </c>
      <c r="D6" s="281"/>
      <c r="E6" s="281"/>
      <c r="F6" s="281"/>
      <c r="G6" s="281"/>
      <c r="H6" s="281"/>
      <c r="I6" s="281"/>
      <c r="J6" s="281"/>
      <c r="K6" s="279"/>
    </row>
    <row r="7" s="1" customFormat="1" ht="15" customHeight="1">
      <c r="B7" s="282"/>
      <c r="C7" s="281" t="s">
        <v>996</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997</v>
      </c>
      <c r="D9" s="281"/>
      <c r="E9" s="281"/>
      <c r="F9" s="281"/>
      <c r="G9" s="281"/>
      <c r="H9" s="281"/>
      <c r="I9" s="281"/>
      <c r="J9" s="281"/>
      <c r="K9" s="279"/>
    </row>
    <row r="10" s="1" customFormat="1" ht="15" customHeight="1">
      <c r="B10" s="282"/>
      <c r="C10" s="281"/>
      <c r="D10" s="281" t="s">
        <v>998</v>
      </c>
      <c r="E10" s="281"/>
      <c r="F10" s="281"/>
      <c r="G10" s="281"/>
      <c r="H10" s="281"/>
      <c r="I10" s="281"/>
      <c r="J10" s="281"/>
      <c r="K10" s="279"/>
    </row>
    <row r="11" s="1" customFormat="1" ht="15" customHeight="1">
      <c r="B11" s="282"/>
      <c r="C11" s="283"/>
      <c r="D11" s="281" t="s">
        <v>999</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1000</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1001</v>
      </c>
      <c r="E15" s="281"/>
      <c r="F15" s="281"/>
      <c r="G15" s="281"/>
      <c r="H15" s="281"/>
      <c r="I15" s="281"/>
      <c r="J15" s="281"/>
      <c r="K15" s="279"/>
    </row>
    <row r="16" s="1" customFormat="1" ht="15" customHeight="1">
      <c r="B16" s="282"/>
      <c r="C16" s="283"/>
      <c r="D16" s="281" t="s">
        <v>1002</v>
      </c>
      <c r="E16" s="281"/>
      <c r="F16" s="281"/>
      <c r="G16" s="281"/>
      <c r="H16" s="281"/>
      <c r="I16" s="281"/>
      <c r="J16" s="281"/>
      <c r="K16" s="279"/>
    </row>
    <row r="17" s="1" customFormat="1" ht="15" customHeight="1">
      <c r="B17" s="282"/>
      <c r="C17" s="283"/>
      <c r="D17" s="281" t="s">
        <v>1003</v>
      </c>
      <c r="E17" s="281"/>
      <c r="F17" s="281"/>
      <c r="G17" s="281"/>
      <c r="H17" s="281"/>
      <c r="I17" s="281"/>
      <c r="J17" s="281"/>
      <c r="K17" s="279"/>
    </row>
    <row r="18" s="1" customFormat="1" ht="15" customHeight="1">
      <c r="B18" s="282"/>
      <c r="C18" s="283"/>
      <c r="D18" s="283"/>
      <c r="E18" s="285" t="s">
        <v>79</v>
      </c>
      <c r="F18" s="281" t="s">
        <v>1004</v>
      </c>
      <c r="G18" s="281"/>
      <c r="H18" s="281"/>
      <c r="I18" s="281"/>
      <c r="J18" s="281"/>
      <c r="K18" s="279"/>
    </row>
    <row r="19" s="1" customFormat="1" ht="15" customHeight="1">
      <c r="B19" s="282"/>
      <c r="C19" s="283"/>
      <c r="D19" s="283"/>
      <c r="E19" s="285" t="s">
        <v>1005</v>
      </c>
      <c r="F19" s="281" t="s">
        <v>1006</v>
      </c>
      <c r="G19" s="281"/>
      <c r="H19" s="281"/>
      <c r="I19" s="281"/>
      <c r="J19" s="281"/>
      <c r="K19" s="279"/>
    </row>
    <row r="20" s="1" customFormat="1" ht="15" customHeight="1">
      <c r="B20" s="282"/>
      <c r="C20" s="283"/>
      <c r="D20" s="283"/>
      <c r="E20" s="285" t="s">
        <v>1007</v>
      </c>
      <c r="F20" s="281" t="s">
        <v>1008</v>
      </c>
      <c r="G20" s="281"/>
      <c r="H20" s="281"/>
      <c r="I20" s="281"/>
      <c r="J20" s="281"/>
      <c r="K20" s="279"/>
    </row>
    <row r="21" s="1" customFormat="1" ht="15" customHeight="1">
      <c r="B21" s="282"/>
      <c r="C21" s="283"/>
      <c r="D21" s="283"/>
      <c r="E21" s="285" t="s">
        <v>1009</v>
      </c>
      <c r="F21" s="281" t="s">
        <v>1010</v>
      </c>
      <c r="G21" s="281"/>
      <c r="H21" s="281"/>
      <c r="I21" s="281"/>
      <c r="J21" s="281"/>
      <c r="K21" s="279"/>
    </row>
    <row r="22" s="1" customFormat="1" ht="15" customHeight="1">
      <c r="B22" s="282"/>
      <c r="C22" s="283"/>
      <c r="D22" s="283"/>
      <c r="E22" s="285" t="s">
        <v>1011</v>
      </c>
      <c r="F22" s="281" t="s">
        <v>1012</v>
      </c>
      <c r="G22" s="281"/>
      <c r="H22" s="281"/>
      <c r="I22" s="281"/>
      <c r="J22" s="281"/>
      <c r="K22" s="279"/>
    </row>
    <row r="23" s="1" customFormat="1" ht="15" customHeight="1">
      <c r="B23" s="282"/>
      <c r="C23" s="283"/>
      <c r="D23" s="283"/>
      <c r="E23" s="285" t="s">
        <v>1013</v>
      </c>
      <c r="F23" s="281" t="s">
        <v>1014</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1015</v>
      </c>
      <c r="D25" s="281"/>
      <c r="E25" s="281"/>
      <c r="F25" s="281"/>
      <c r="G25" s="281"/>
      <c r="H25" s="281"/>
      <c r="I25" s="281"/>
      <c r="J25" s="281"/>
      <c r="K25" s="279"/>
    </row>
    <row r="26" s="1" customFormat="1" ht="15" customHeight="1">
      <c r="B26" s="282"/>
      <c r="C26" s="281" t="s">
        <v>1016</v>
      </c>
      <c r="D26" s="281"/>
      <c r="E26" s="281"/>
      <c r="F26" s="281"/>
      <c r="G26" s="281"/>
      <c r="H26" s="281"/>
      <c r="I26" s="281"/>
      <c r="J26" s="281"/>
      <c r="K26" s="279"/>
    </row>
    <row r="27" s="1" customFormat="1" ht="15" customHeight="1">
      <c r="B27" s="282"/>
      <c r="C27" s="281"/>
      <c r="D27" s="281" t="s">
        <v>1017</v>
      </c>
      <c r="E27" s="281"/>
      <c r="F27" s="281"/>
      <c r="G27" s="281"/>
      <c r="H27" s="281"/>
      <c r="I27" s="281"/>
      <c r="J27" s="281"/>
      <c r="K27" s="279"/>
    </row>
    <row r="28" s="1" customFormat="1" ht="15" customHeight="1">
      <c r="B28" s="282"/>
      <c r="C28" s="283"/>
      <c r="D28" s="281" t="s">
        <v>1018</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1019</v>
      </c>
      <c r="E30" s="281"/>
      <c r="F30" s="281"/>
      <c r="G30" s="281"/>
      <c r="H30" s="281"/>
      <c r="I30" s="281"/>
      <c r="J30" s="281"/>
      <c r="K30" s="279"/>
    </row>
    <row r="31" s="1" customFormat="1" ht="15" customHeight="1">
      <c r="B31" s="282"/>
      <c r="C31" s="283"/>
      <c r="D31" s="281" t="s">
        <v>1020</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1021</v>
      </c>
      <c r="E33" s="281"/>
      <c r="F33" s="281"/>
      <c r="G33" s="281"/>
      <c r="H33" s="281"/>
      <c r="I33" s="281"/>
      <c r="J33" s="281"/>
      <c r="K33" s="279"/>
    </row>
    <row r="34" s="1" customFormat="1" ht="15" customHeight="1">
      <c r="B34" s="282"/>
      <c r="C34" s="283"/>
      <c r="D34" s="281" t="s">
        <v>1022</v>
      </c>
      <c r="E34" s="281"/>
      <c r="F34" s="281"/>
      <c r="G34" s="281"/>
      <c r="H34" s="281"/>
      <c r="I34" s="281"/>
      <c r="J34" s="281"/>
      <c r="K34" s="279"/>
    </row>
    <row r="35" s="1" customFormat="1" ht="15" customHeight="1">
      <c r="B35" s="282"/>
      <c r="C35" s="283"/>
      <c r="D35" s="281" t="s">
        <v>1023</v>
      </c>
      <c r="E35" s="281"/>
      <c r="F35" s="281"/>
      <c r="G35" s="281"/>
      <c r="H35" s="281"/>
      <c r="I35" s="281"/>
      <c r="J35" s="281"/>
      <c r="K35" s="279"/>
    </row>
    <row r="36" s="1" customFormat="1" ht="15" customHeight="1">
      <c r="B36" s="282"/>
      <c r="C36" s="283"/>
      <c r="D36" s="281"/>
      <c r="E36" s="284" t="s">
        <v>124</v>
      </c>
      <c r="F36" s="281"/>
      <c r="G36" s="281" t="s">
        <v>1024</v>
      </c>
      <c r="H36" s="281"/>
      <c r="I36" s="281"/>
      <c r="J36" s="281"/>
      <c r="K36" s="279"/>
    </row>
    <row r="37" s="1" customFormat="1" ht="30.75" customHeight="1">
      <c r="B37" s="282"/>
      <c r="C37" s="283"/>
      <c r="D37" s="281"/>
      <c r="E37" s="284" t="s">
        <v>1025</v>
      </c>
      <c r="F37" s="281"/>
      <c r="G37" s="281" t="s">
        <v>1026</v>
      </c>
      <c r="H37" s="281"/>
      <c r="I37" s="281"/>
      <c r="J37" s="281"/>
      <c r="K37" s="279"/>
    </row>
    <row r="38" s="1" customFormat="1" ht="15" customHeight="1">
      <c r="B38" s="282"/>
      <c r="C38" s="283"/>
      <c r="D38" s="281"/>
      <c r="E38" s="284" t="s">
        <v>53</v>
      </c>
      <c r="F38" s="281"/>
      <c r="G38" s="281" t="s">
        <v>1027</v>
      </c>
      <c r="H38" s="281"/>
      <c r="I38" s="281"/>
      <c r="J38" s="281"/>
      <c r="K38" s="279"/>
    </row>
    <row r="39" s="1" customFormat="1" ht="15" customHeight="1">
      <c r="B39" s="282"/>
      <c r="C39" s="283"/>
      <c r="D39" s="281"/>
      <c r="E39" s="284" t="s">
        <v>54</v>
      </c>
      <c r="F39" s="281"/>
      <c r="G39" s="281" t="s">
        <v>1028</v>
      </c>
      <c r="H39" s="281"/>
      <c r="I39" s="281"/>
      <c r="J39" s="281"/>
      <c r="K39" s="279"/>
    </row>
    <row r="40" s="1" customFormat="1" ht="15" customHeight="1">
      <c r="B40" s="282"/>
      <c r="C40" s="283"/>
      <c r="D40" s="281"/>
      <c r="E40" s="284" t="s">
        <v>125</v>
      </c>
      <c r="F40" s="281"/>
      <c r="G40" s="281" t="s">
        <v>1029</v>
      </c>
      <c r="H40" s="281"/>
      <c r="I40" s="281"/>
      <c r="J40" s="281"/>
      <c r="K40" s="279"/>
    </row>
    <row r="41" s="1" customFormat="1" ht="15" customHeight="1">
      <c r="B41" s="282"/>
      <c r="C41" s="283"/>
      <c r="D41" s="281"/>
      <c r="E41" s="284" t="s">
        <v>126</v>
      </c>
      <c r="F41" s="281"/>
      <c r="G41" s="281" t="s">
        <v>1030</v>
      </c>
      <c r="H41" s="281"/>
      <c r="I41" s="281"/>
      <c r="J41" s="281"/>
      <c r="K41" s="279"/>
    </row>
    <row r="42" s="1" customFormat="1" ht="15" customHeight="1">
      <c r="B42" s="282"/>
      <c r="C42" s="283"/>
      <c r="D42" s="281"/>
      <c r="E42" s="284" t="s">
        <v>1031</v>
      </c>
      <c r="F42" s="281"/>
      <c r="G42" s="281" t="s">
        <v>1032</v>
      </c>
      <c r="H42" s="281"/>
      <c r="I42" s="281"/>
      <c r="J42" s="281"/>
      <c r="K42" s="279"/>
    </row>
    <row r="43" s="1" customFormat="1" ht="15" customHeight="1">
      <c r="B43" s="282"/>
      <c r="C43" s="283"/>
      <c r="D43" s="281"/>
      <c r="E43" s="284"/>
      <c r="F43" s="281"/>
      <c r="G43" s="281" t="s">
        <v>1033</v>
      </c>
      <c r="H43" s="281"/>
      <c r="I43" s="281"/>
      <c r="J43" s="281"/>
      <c r="K43" s="279"/>
    </row>
    <row r="44" s="1" customFormat="1" ht="15" customHeight="1">
      <c r="B44" s="282"/>
      <c r="C44" s="283"/>
      <c r="D44" s="281"/>
      <c r="E44" s="284" t="s">
        <v>1034</v>
      </c>
      <c r="F44" s="281"/>
      <c r="G44" s="281" t="s">
        <v>1035</v>
      </c>
      <c r="H44" s="281"/>
      <c r="I44" s="281"/>
      <c r="J44" s="281"/>
      <c r="K44" s="279"/>
    </row>
    <row r="45" s="1" customFormat="1" ht="15" customHeight="1">
      <c r="B45" s="282"/>
      <c r="C45" s="283"/>
      <c r="D45" s="281"/>
      <c r="E45" s="284" t="s">
        <v>128</v>
      </c>
      <c r="F45" s="281"/>
      <c r="G45" s="281" t="s">
        <v>1036</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1037</v>
      </c>
      <c r="E47" s="281"/>
      <c r="F47" s="281"/>
      <c r="G47" s="281"/>
      <c r="H47" s="281"/>
      <c r="I47" s="281"/>
      <c r="J47" s="281"/>
      <c r="K47" s="279"/>
    </row>
    <row r="48" s="1" customFormat="1" ht="15" customHeight="1">
      <c r="B48" s="282"/>
      <c r="C48" s="283"/>
      <c r="D48" s="283"/>
      <c r="E48" s="281" t="s">
        <v>1038</v>
      </c>
      <c r="F48" s="281"/>
      <c r="G48" s="281"/>
      <c r="H48" s="281"/>
      <c r="I48" s="281"/>
      <c r="J48" s="281"/>
      <c r="K48" s="279"/>
    </row>
    <row r="49" s="1" customFormat="1" ht="15" customHeight="1">
      <c r="B49" s="282"/>
      <c r="C49" s="283"/>
      <c r="D49" s="283"/>
      <c r="E49" s="281" t="s">
        <v>1039</v>
      </c>
      <c r="F49" s="281"/>
      <c r="G49" s="281"/>
      <c r="H49" s="281"/>
      <c r="I49" s="281"/>
      <c r="J49" s="281"/>
      <c r="K49" s="279"/>
    </row>
    <row r="50" s="1" customFormat="1" ht="15" customHeight="1">
      <c r="B50" s="282"/>
      <c r="C50" s="283"/>
      <c r="D50" s="283"/>
      <c r="E50" s="281" t="s">
        <v>1040</v>
      </c>
      <c r="F50" s="281"/>
      <c r="G50" s="281"/>
      <c r="H50" s="281"/>
      <c r="I50" s="281"/>
      <c r="J50" s="281"/>
      <c r="K50" s="279"/>
    </row>
    <row r="51" s="1" customFormat="1" ht="15" customHeight="1">
      <c r="B51" s="282"/>
      <c r="C51" s="283"/>
      <c r="D51" s="281" t="s">
        <v>1041</v>
      </c>
      <c r="E51" s="281"/>
      <c r="F51" s="281"/>
      <c r="G51" s="281"/>
      <c r="H51" s="281"/>
      <c r="I51" s="281"/>
      <c r="J51" s="281"/>
      <c r="K51" s="279"/>
    </row>
    <row r="52" s="1" customFormat="1" ht="25.5" customHeight="1">
      <c r="B52" s="277"/>
      <c r="C52" s="278" t="s">
        <v>1042</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1043</v>
      </c>
      <c r="D54" s="281"/>
      <c r="E54" s="281"/>
      <c r="F54" s="281"/>
      <c r="G54" s="281"/>
      <c r="H54" s="281"/>
      <c r="I54" s="281"/>
      <c r="J54" s="281"/>
      <c r="K54" s="279"/>
    </row>
    <row r="55" s="1" customFormat="1" ht="15" customHeight="1">
      <c r="B55" s="277"/>
      <c r="C55" s="281" t="s">
        <v>1044</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1045</v>
      </c>
      <c r="D57" s="281"/>
      <c r="E57" s="281"/>
      <c r="F57" s="281"/>
      <c r="G57" s="281"/>
      <c r="H57" s="281"/>
      <c r="I57" s="281"/>
      <c r="J57" s="281"/>
      <c r="K57" s="279"/>
    </row>
    <row r="58" s="1" customFormat="1" ht="15" customHeight="1">
      <c r="B58" s="277"/>
      <c r="C58" s="283"/>
      <c r="D58" s="281" t="s">
        <v>1046</v>
      </c>
      <c r="E58" s="281"/>
      <c r="F58" s="281"/>
      <c r="G58" s="281"/>
      <c r="H58" s="281"/>
      <c r="I58" s="281"/>
      <c r="J58" s="281"/>
      <c r="K58" s="279"/>
    </row>
    <row r="59" s="1" customFormat="1" ht="15" customHeight="1">
      <c r="B59" s="277"/>
      <c r="C59" s="283"/>
      <c r="D59" s="281" t="s">
        <v>1047</v>
      </c>
      <c r="E59" s="281"/>
      <c r="F59" s="281"/>
      <c r="G59" s="281"/>
      <c r="H59" s="281"/>
      <c r="I59" s="281"/>
      <c r="J59" s="281"/>
      <c r="K59" s="279"/>
    </row>
    <row r="60" s="1" customFormat="1" ht="15" customHeight="1">
      <c r="B60" s="277"/>
      <c r="C60" s="283"/>
      <c r="D60" s="281" t="s">
        <v>1048</v>
      </c>
      <c r="E60" s="281"/>
      <c r="F60" s="281"/>
      <c r="G60" s="281"/>
      <c r="H60" s="281"/>
      <c r="I60" s="281"/>
      <c r="J60" s="281"/>
      <c r="K60" s="279"/>
    </row>
    <row r="61" s="1" customFormat="1" ht="15" customHeight="1">
      <c r="B61" s="277"/>
      <c r="C61" s="283"/>
      <c r="D61" s="281" t="s">
        <v>1049</v>
      </c>
      <c r="E61" s="281"/>
      <c r="F61" s="281"/>
      <c r="G61" s="281"/>
      <c r="H61" s="281"/>
      <c r="I61" s="281"/>
      <c r="J61" s="281"/>
      <c r="K61" s="279"/>
    </row>
    <row r="62" s="1" customFormat="1" ht="15" customHeight="1">
      <c r="B62" s="277"/>
      <c r="C62" s="283"/>
      <c r="D62" s="286" t="s">
        <v>1050</v>
      </c>
      <c r="E62" s="286"/>
      <c r="F62" s="286"/>
      <c r="G62" s="286"/>
      <c r="H62" s="286"/>
      <c r="I62" s="286"/>
      <c r="J62" s="286"/>
      <c r="K62" s="279"/>
    </row>
    <row r="63" s="1" customFormat="1" ht="15" customHeight="1">
      <c r="B63" s="277"/>
      <c r="C63" s="283"/>
      <c r="D63" s="281" t="s">
        <v>1051</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1052</v>
      </c>
      <c r="E65" s="281"/>
      <c r="F65" s="281"/>
      <c r="G65" s="281"/>
      <c r="H65" s="281"/>
      <c r="I65" s="281"/>
      <c r="J65" s="281"/>
      <c r="K65" s="279"/>
    </row>
    <row r="66" s="1" customFormat="1" ht="15" customHeight="1">
      <c r="B66" s="277"/>
      <c r="C66" s="283"/>
      <c r="D66" s="286" t="s">
        <v>1053</v>
      </c>
      <c r="E66" s="286"/>
      <c r="F66" s="286"/>
      <c r="G66" s="286"/>
      <c r="H66" s="286"/>
      <c r="I66" s="286"/>
      <c r="J66" s="286"/>
      <c r="K66" s="279"/>
    </row>
    <row r="67" s="1" customFormat="1" ht="15" customHeight="1">
      <c r="B67" s="277"/>
      <c r="C67" s="283"/>
      <c r="D67" s="281" t="s">
        <v>1054</v>
      </c>
      <c r="E67" s="281"/>
      <c r="F67" s="281"/>
      <c r="G67" s="281"/>
      <c r="H67" s="281"/>
      <c r="I67" s="281"/>
      <c r="J67" s="281"/>
      <c r="K67" s="279"/>
    </row>
    <row r="68" s="1" customFormat="1" ht="15" customHeight="1">
      <c r="B68" s="277"/>
      <c r="C68" s="283"/>
      <c r="D68" s="281" t="s">
        <v>1055</v>
      </c>
      <c r="E68" s="281"/>
      <c r="F68" s="281"/>
      <c r="G68" s="281"/>
      <c r="H68" s="281"/>
      <c r="I68" s="281"/>
      <c r="J68" s="281"/>
      <c r="K68" s="279"/>
    </row>
    <row r="69" s="1" customFormat="1" ht="15" customHeight="1">
      <c r="B69" s="277"/>
      <c r="C69" s="283"/>
      <c r="D69" s="281" t="s">
        <v>1056</v>
      </c>
      <c r="E69" s="281"/>
      <c r="F69" s="281"/>
      <c r="G69" s="281"/>
      <c r="H69" s="281"/>
      <c r="I69" s="281"/>
      <c r="J69" s="281"/>
      <c r="K69" s="279"/>
    </row>
    <row r="70" s="1" customFormat="1" ht="15" customHeight="1">
      <c r="B70" s="277"/>
      <c r="C70" s="283"/>
      <c r="D70" s="281" t="s">
        <v>1057</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1058</v>
      </c>
      <c r="D75" s="297"/>
      <c r="E75" s="297"/>
      <c r="F75" s="297"/>
      <c r="G75" s="297"/>
      <c r="H75" s="297"/>
      <c r="I75" s="297"/>
      <c r="J75" s="297"/>
      <c r="K75" s="298"/>
    </row>
    <row r="76" s="1" customFormat="1" ht="17.25" customHeight="1">
      <c r="B76" s="296"/>
      <c r="C76" s="299" t="s">
        <v>1059</v>
      </c>
      <c r="D76" s="299"/>
      <c r="E76" s="299"/>
      <c r="F76" s="299" t="s">
        <v>1060</v>
      </c>
      <c r="G76" s="300"/>
      <c r="H76" s="299" t="s">
        <v>54</v>
      </c>
      <c r="I76" s="299" t="s">
        <v>57</v>
      </c>
      <c r="J76" s="299" t="s">
        <v>1061</v>
      </c>
      <c r="K76" s="298"/>
    </row>
    <row r="77" s="1" customFormat="1" ht="17.25" customHeight="1">
      <c r="B77" s="296"/>
      <c r="C77" s="301" t="s">
        <v>1062</v>
      </c>
      <c r="D77" s="301"/>
      <c r="E77" s="301"/>
      <c r="F77" s="302" t="s">
        <v>1063</v>
      </c>
      <c r="G77" s="303"/>
      <c r="H77" s="301"/>
      <c r="I77" s="301"/>
      <c r="J77" s="301" t="s">
        <v>1064</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1065</v>
      </c>
      <c r="G79" s="308"/>
      <c r="H79" s="284" t="s">
        <v>1066</v>
      </c>
      <c r="I79" s="284" t="s">
        <v>1067</v>
      </c>
      <c r="J79" s="284">
        <v>20</v>
      </c>
      <c r="K79" s="298"/>
    </row>
    <row r="80" s="1" customFormat="1" ht="15" customHeight="1">
      <c r="B80" s="296"/>
      <c r="C80" s="284" t="s">
        <v>1068</v>
      </c>
      <c r="D80" s="284"/>
      <c r="E80" s="284"/>
      <c r="F80" s="307" t="s">
        <v>1065</v>
      </c>
      <c r="G80" s="308"/>
      <c r="H80" s="284" t="s">
        <v>1069</v>
      </c>
      <c r="I80" s="284" t="s">
        <v>1067</v>
      </c>
      <c r="J80" s="284">
        <v>120</v>
      </c>
      <c r="K80" s="298"/>
    </row>
    <row r="81" s="1" customFormat="1" ht="15" customHeight="1">
      <c r="B81" s="309"/>
      <c r="C81" s="284" t="s">
        <v>1070</v>
      </c>
      <c r="D81" s="284"/>
      <c r="E81" s="284"/>
      <c r="F81" s="307" t="s">
        <v>1071</v>
      </c>
      <c r="G81" s="308"/>
      <c r="H81" s="284" t="s">
        <v>1072</v>
      </c>
      <c r="I81" s="284" t="s">
        <v>1067</v>
      </c>
      <c r="J81" s="284">
        <v>50</v>
      </c>
      <c r="K81" s="298"/>
    </row>
    <row r="82" s="1" customFormat="1" ht="15" customHeight="1">
      <c r="B82" s="309"/>
      <c r="C82" s="284" t="s">
        <v>1073</v>
      </c>
      <c r="D82" s="284"/>
      <c r="E82" s="284"/>
      <c r="F82" s="307" t="s">
        <v>1065</v>
      </c>
      <c r="G82" s="308"/>
      <c r="H82" s="284" t="s">
        <v>1074</v>
      </c>
      <c r="I82" s="284" t="s">
        <v>1075</v>
      </c>
      <c r="J82" s="284"/>
      <c r="K82" s="298"/>
    </row>
    <row r="83" s="1" customFormat="1" ht="15" customHeight="1">
      <c r="B83" s="309"/>
      <c r="C83" s="310" t="s">
        <v>1076</v>
      </c>
      <c r="D83" s="310"/>
      <c r="E83" s="310"/>
      <c r="F83" s="311" t="s">
        <v>1071</v>
      </c>
      <c r="G83" s="310"/>
      <c r="H83" s="310" t="s">
        <v>1077</v>
      </c>
      <c r="I83" s="310" t="s">
        <v>1067</v>
      </c>
      <c r="J83" s="310">
        <v>15</v>
      </c>
      <c r="K83" s="298"/>
    </row>
    <row r="84" s="1" customFormat="1" ht="15" customHeight="1">
      <c r="B84" s="309"/>
      <c r="C84" s="310" t="s">
        <v>1078</v>
      </c>
      <c r="D84" s="310"/>
      <c r="E84" s="310"/>
      <c r="F84" s="311" t="s">
        <v>1071</v>
      </c>
      <c r="G84" s="310"/>
      <c r="H84" s="310" t="s">
        <v>1079</v>
      </c>
      <c r="I84" s="310" t="s">
        <v>1067</v>
      </c>
      <c r="J84" s="310">
        <v>15</v>
      </c>
      <c r="K84" s="298"/>
    </row>
    <row r="85" s="1" customFormat="1" ht="15" customHeight="1">
      <c r="B85" s="309"/>
      <c r="C85" s="310" t="s">
        <v>1080</v>
      </c>
      <c r="D85" s="310"/>
      <c r="E85" s="310"/>
      <c r="F85" s="311" t="s">
        <v>1071</v>
      </c>
      <c r="G85" s="310"/>
      <c r="H85" s="310" t="s">
        <v>1081</v>
      </c>
      <c r="I85" s="310" t="s">
        <v>1067</v>
      </c>
      <c r="J85" s="310">
        <v>20</v>
      </c>
      <c r="K85" s="298"/>
    </row>
    <row r="86" s="1" customFormat="1" ht="15" customHeight="1">
      <c r="B86" s="309"/>
      <c r="C86" s="310" t="s">
        <v>1082</v>
      </c>
      <c r="D86" s="310"/>
      <c r="E86" s="310"/>
      <c r="F86" s="311" t="s">
        <v>1071</v>
      </c>
      <c r="G86" s="310"/>
      <c r="H86" s="310" t="s">
        <v>1083</v>
      </c>
      <c r="I86" s="310" t="s">
        <v>1067</v>
      </c>
      <c r="J86" s="310">
        <v>20</v>
      </c>
      <c r="K86" s="298"/>
    </row>
    <row r="87" s="1" customFormat="1" ht="15" customHeight="1">
      <c r="B87" s="309"/>
      <c r="C87" s="284" t="s">
        <v>1084</v>
      </c>
      <c r="D87" s="284"/>
      <c r="E87" s="284"/>
      <c r="F87" s="307" t="s">
        <v>1071</v>
      </c>
      <c r="G87" s="308"/>
      <c r="H87" s="284" t="s">
        <v>1085</v>
      </c>
      <c r="I87" s="284" t="s">
        <v>1067</v>
      </c>
      <c r="J87" s="284">
        <v>50</v>
      </c>
      <c r="K87" s="298"/>
    </row>
    <row r="88" s="1" customFormat="1" ht="15" customHeight="1">
      <c r="B88" s="309"/>
      <c r="C88" s="284" t="s">
        <v>1086</v>
      </c>
      <c r="D88" s="284"/>
      <c r="E88" s="284"/>
      <c r="F88" s="307" t="s">
        <v>1071</v>
      </c>
      <c r="G88" s="308"/>
      <c r="H88" s="284" t="s">
        <v>1087</v>
      </c>
      <c r="I88" s="284" t="s">
        <v>1067</v>
      </c>
      <c r="J88" s="284">
        <v>20</v>
      </c>
      <c r="K88" s="298"/>
    </row>
    <row r="89" s="1" customFormat="1" ht="15" customHeight="1">
      <c r="B89" s="309"/>
      <c r="C89" s="284" t="s">
        <v>1088</v>
      </c>
      <c r="D89" s="284"/>
      <c r="E89" s="284"/>
      <c r="F89" s="307" t="s">
        <v>1071</v>
      </c>
      <c r="G89" s="308"/>
      <c r="H89" s="284" t="s">
        <v>1089</v>
      </c>
      <c r="I89" s="284" t="s">
        <v>1067</v>
      </c>
      <c r="J89" s="284">
        <v>20</v>
      </c>
      <c r="K89" s="298"/>
    </row>
    <row r="90" s="1" customFormat="1" ht="15" customHeight="1">
      <c r="B90" s="309"/>
      <c r="C90" s="284" t="s">
        <v>1090</v>
      </c>
      <c r="D90" s="284"/>
      <c r="E90" s="284"/>
      <c r="F90" s="307" t="s">
        <v>1071</v>
      </c>
      <c r="G90" s="308"/>
      <c r="H90" s="284" t="s">
        <v>1091</v>
      </c>
      <c r="I90" s="284" t="s">
        <v>1067</v>
      </c>
      <c r="J90" s="284">
        <v>50</v>
      </c>
      <c r="K90" s="298"/>
    </row>
    <row r="91" s="1" customFormat="1" ht="15" customHeight="1">
      <c r="B91" s="309"/>
      <c r="C91" s="284" t="s">
        <v>1092</v>
      </c>
      <c r="D91" s="284"/>
      <c r="E91" s="284"/>
      <c r="F91" s="307" t="s">
        <v>1071</v>
      </c>
      <c r="G91" s="308"/>
      <c r="H91" s="284" t="s">
        <v>1092</v>
      </c>
      <c r="I91" s="284" t="s">
        <v>1067</v>
      </c>
      <c r="J91" s="284">
        <v>50</v>
      </c>
      <c r="K91" s="298"/>
    </row>
    <row r="92" s="1" customFormat="1" ht="15" customHeight="1">
      <c r="B92" s="309"/>
      <c r="C92" s="284" t="s">
        <v>1093</v>
      </c>
      <c r="D92" s="284"/>
      <c r="E92" s="284"/>
      <c r="F92" s="307" t="s">
        <v>1071</v>
      </c>
      <c r="G92" s="308"/>
      <c r="H92" s="284" t="s">
        <v>1094</v>
      </c>
      <c r="I92" s="284" t="s">
        <v>1067</v>
      </c>
      <c r="J92" s="284">
        <v>255</v>
      </c>
      <c r="K92" s="298"/>
    </row>
    <row r="93" s="1" customFormat="1" ht="15" customHeight="1">
      <c r="B93" s="309"/>
      <c r="C93" s="284" t="s">
        <v>1095</v>
      </c>
      <c r="D93" s="284"/>
      <c r="E93" s="284"/>
      <c r="F93" s="307" t="s">
        <v>1065</v>
      </c>
      <c r="G93" s="308"/>
      <c r="H93" s="284" t="s">
        <v>1096</v>
      </c>
      <c r="I93" s="284" t="s">
        <v>1097</v>
      </c>
      <c r="J93" s="284"/>
      <c r="K93" s="298"/>
    </row>
    <row r="94" s="1" customFormat="1" ht="15" customHeight="1">
      <c r="B94" s="309"/>
      <c r="C94" s="284" t="s">
        <v>1098</v>
      </c>
      <c r="D94" s="284"/>
      <c r="E94" s="284"/>
      <c r="F94" s="307" t="s">
        <v>1065</v>
      </c>
      <c r="G94" s="308"/>
      <c r="H94" s="284" t="s">
        <v>1099</v>
      </c>
      <c r="I94" s="284" t="s">
        <v>1100</v>
      </c>
      <c r="J94" s="284"/>
      <c r="K94" s="298"/>
    </row>
    <row r="95" s="1" customFormat="1" ht="15" customHeight="1">
      <c r="B95" s="309"/>
      <c r="C95" s="284" t="s">
        <v>1101</v>
      </c>
      <c r="D95" s="284"/>
      <c r="E95" s="284"/>
      <c r="F95" s="307" t="s">
        <v>1065</v>
      </c>
      <c r="G95" s="308"/>
      <c r="H95" s="284" t="s">
        <v>1101</v>
      </c>
      <c r="I95" s="284" t="s">
        <v>1100</v>
      </c>
      <c r="J95" s="284"/>
      <c r="K95" s="298"/>
    </row>
    <row r="96" s="1" customFormat="1" ht="15" customHeight="1">
      <c r="B96" s="309"/>
      <c r="C96" s="284" t="s">
        <v>38</v>
      </c>
      <c r="D96" s="284"/>
      <c r="E96" s="284"/>
      <c r="F96" s="307" t="s">
        <v>1065</v>
      </c>
      <c r="G96" s="308"/>
      <c r="H96" s="284" t="s">
        <v>1102</v>
      </c>
      <c r="I96" s="284" t="s">
        <v>1100</v>
      </c>
      <c r="J96" s="284"/>
      <c r="K96" s="298"/>
    </row>
    <row r="97" s="1" customFormat="1" ht="15" customHeight="1">
      <c r="B97" s="309"/>
      <c r="C97" s="284" t="s">
        <v>48</v>
      </c>
      <c r="D97" s="284"/>
      <c r="E97" s="284"/>
      <c r="F97" s="307" t="s">
        <v>1065</v>
      </c>
      <c r="G97" s="308"/>
      <c r="H97" s="284" t="s">
        <v>1103</v>
      </c>
      <c r="I97" s="284" t="s">
        <v>1100</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1104</v>
      </c>
      <c r="D102" s="297"/>
      <c r="E102" s="297"/>
      <c r="F102" s="297"/>
      <c r="G102" s="297"/>
      <c r="H102" s="297"/>
      <c r="I102" s="297"/>
      <c r="J102" s="297"/>
      <c r="K102" s="298"/>
    </row>
    <row r="103" s="1" customFormat="1" ht="17.25" customHeight="1">
      <c r="B103" s="296"/>
      <c r="C103" s="299" t="s">
        <v>1059</v>
      </c>
      <c r="D103" s="299"/>
      <c r="E103" s="299"/>
      <c r="F103" s="299" t="s">
        <v>1060</v>
      </c>
      <c r="G103" s="300"/>
      <c r="H103" s="299" t="s">
        <v>54</v>
      </c>
      <c r="I103" s="299" t="s">
        <v>57</v>
      </c>
      <c r="J103" s="299" t="s">
        <v>1061</v>
      </c>
      <c r="K103" s="298"/>
    </row>
    <row r="104" s="1" customFormat="1" ht="17.25" customHeight="1">
      <c r="B104" s="296"/>
      <c r="C104" s="301" t="s">
        <v>1062</v>
      </c>
      <c r="D104" s="301"/>
      <c r="E104" s="301"/>
      <c r="F104" s="302" t="s">
        <v>1063</v>
      </c>
      <c r="G104" s="303"/>
      <c r="H104" s="301"/>
      <c r="I104" s="301"/>
      <c r="J104" s="301" t="s">
        <v>1064</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1065</v>
      </c>
      <c r="G106" s="284"/>
      <c r="H106" s="284" t="s">
        <v>1105</v>
      </c>
      <c r="I106" s="284" t="s">
        <v>1067</v>
      </c>
      <c r="J106" s="284">
        <v>20</v>
      </c>
      <c r="K106" s="298"/>
    </row>
    <row r="107" s="1" customFormat="1" ht="15" customHeight="1">
      <c r="B107" s="296"/>
      <c r="C107" s="284" t="s">
        <v>1068</v>
      </c>
      <c r="D107" s="284"/>
      <c r="E107" s="284"/>
      <c r="F107" s="307" t="s">
        <v>1065</v>
      </c>
      <c r="G107" s="284"/>
      <c r="H107" s="284" t="s">
        <v>1105</v>
      </c>
      <c r="I107" s="284" t="s">
        <v>1067</v>
      </c>
      <c r="J107" s="284">
        <v>120</v>
      </c>
      <c r="K107" s="298"/>
    </row>
    <row r="108" s="1" customFormat="1" ht="15" customHeight="1">
      <c r="B108" s="309"/>
      <c r="C108" s="284" t="s">
        <v>1070</v>
      </c>
      <c r="D108" s="284"/>
      <c r="E108" s="284"/>
      <c r="F108" s="307" t="s">
        <v>1071</v>
      </c>
      <c r="G108" s="284"/>
      <c r="H108" s="284" t="s">
        <v>1105</v>
      </c>
      <c r="I108" s="284" t="s">
        <v>1067</v>
      </c>
      <c r="J108" s="284">
        <v>50</v>
      </c>
      <c r="K108" s="298"/>
    </row>
    <row r="109" s="1" customFormat="1" ht="15" customHeight="1">
      <c r="B109" s="309"/>
      <c r="C109" s="284" t="s">
        <v>1073</v>
      </c>
      <c r="D109" s="284"/>
      <c r="E109" s="284"/>
      <c r="F109" s="307" t="s">
        <v>1065</v>
      </c>
      <c r="G109" s="284"/>
      <c r="H109" s="284" t="s">
        <v>1105</v>
      </c>
      <c r="I109" s="284" t="s">
        <v>1075</v>
      </c>
      <c r="J109" s="284"/>
      <c r="K109" s="298"/>
    </row>
    <row r="110" s="1" customFormat="1" ht="15" customHeight="1">
      <c r="B110" s="309"/>
      <c r="C110" s="284" t="s">
        <v>1084</v>
      </c>
      <c r="D110" s="284"/>
      <c r="E110" s="284"/>
      <c r="F110" s="307" t="s">
        <v>1071</v>
      </c>
      <c r="G110" s="284"/>
      <c r="H110" s="284" t="s">
        <v>1105</v>
      </c>
      <c r="I110" s="284" t="s">
        <v>1067</v>
      </c>
      <c r="J110" s="284">
        <v>50</v>
      </c>
      <c r="K110" s="298"/>
    </row>
    <row r="111" s="1" customFormat="1" ht="15" customHeight="1">
      <c r="B111" s="309"/>
      <c r="C111" s="284" t="s">
        <v>1092</v>
      </c>
      <c r="D111" s="284"/>
      <c r="E111" s="284"/>
      <c r="F111" s="307" t="s">
        <v>1071</v>
      </c>
      <c r="G111" s="284"/>
      <c r="H111" s="284" t="s">
        <v>1105</v>
      </c>
      <c r="I111" s="284" t="s">
        <v>1067</v>
      </c>
      <c r="J111" s="284">
        <v>50</v>
      </c>
      <c r="K111" s="298"/>
    </row>
    <row r="112" s="1" customFormat="1" ht="15" customHeight="1">
      <c r="B112" s="309"/>
      <c r="C112" s="284" t="s">
        <v>1090</v>
      </c>
      <c r="D112" s="284"/>
      <c r="E112" s="284"/>
      <c r="F112" s="307" t="s">
        <v>1071</v>
      </c>
      <c r="G112" s="284"/>
      <c r="H112" s="284" t="s">
        <v>1105</v>
      </c>
      <c r="I112" s="284" t="s">
        <v>1067</v>
      </c>
      <c r="J112" s="284">
        <v>50</v>
      </c>
      <c r="K112" s="298"/>
    </row>
    <row r="113" s="1" customFormat="1" ht="15" customHeight="1">
      <c r="B113" s="309"/>
      <c r="C113" s="284" t="s">
        <v>53</v>
      </c>
      <c r="D113" s="284"/>
      <c r="E113" s="284"/>
      <c r="F113" s="307" t="s">
        <v>1065</v>
      </c>
      <c r="G113" s="284"/>
      <c r="H113" s="284" t="s">
        <v>1106</v>
      </c>
      <c r="I113" s="284" t="s">
        <v>1067</v>
      </c>
      <c r="J113" s="284">
        <v>20</v>
      </c>
      <c r="K113" s="298"/>
    </row>
    <row r="114" s="1" customFormat="1" ht="15" customHeight="1">
      <c r="B114" s="309"/>
      <c r="C114" s="284" t="s">
        <v>1107</v>
      </c>
      <c r="D114" s="284"/>
      <c r="E114" s="284"/>
      <c r="F114" s="307" t="s">
        <v>1065</v>
      </c>
      <c r="G114" s="284"/>
      <c r="H114" s="284" t="s">
        <v>1108</v>
      </c>
      <c r="I114" s="284" t="s">
        <v>1067</v>
      </c>
      <c r="J114" s="284">
        <v>120</v>
      </c>
      <c r="K114" s="298"/>
    </row>
    <row r="115" s="1" customFormat="1" ht="15" customHeight="1">
      <c r="B115" s="309"/>
      <c r="C115" s="284" t="s">
        <v>38</v>
      </c>
      <c r="D115" s="284"/>
      <c r="E115" s="284"/>
      <c r="F115" s="307" t="s">
        <v>1065</v>
      </c>
      <c r="G115" s="284"/>
      <c r="H115" s="284" t="s">
        <v>1109</v>
      </c>
      <c r="I115" s="284" t="s">
        <v>1100</v>
      </c>
      <c r="J115" s="284"/>
      <c r="K115" s="298"/>
    </row>
    <row r="116" s="1" customFormat="1" ht="15" customHeight="1">
      <c r="B116" s="309"/>
      <c r="C116" s="284" t="s">
        <v>48</v>
      </c>
      <c r="D116" s="284"/>
      <c r="E116" s="284"/>
      <c r="F116" s="307" t="s">
        <v>1065</v>
      </c>
      <c r="G116" s="284"/>
      <c r="H116" s="284" t="s">
        <v>1110</v>
      </c>
      <c r="I116" s="284" t="s">
        <v>1100</v>
      </c>
      <c r="J116" s="284"/>
      <c r="K116" s="298"/>
    </row>
    <row r="117" s="1" customFormat="1" ht="15" customHeight="1">
      <c r="B117" s="309"/>
      <c r="C117" s="284" t="s">
        <v>57</v>
      </c>
      <c r="D117" s="284"/>
      <c r="E117" s="284"/>
      <c r="F117" s="307" t="s">
        <v>1065</v>
      </c>
      <c r="G117" s="284"/>
      <c r="H117" s="284" t="s">
        <v>1111</v>
      </c>
      <c r="I117" s="284" t="s">
        <v>1112</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1113</v>
      </c>
      <c r="D122" s="275"/>
      <c r="E122" s="275"/>
      <c r="F122" s="275"/>
      <c r="G122" s="275"/>
      <c r="H122" s="275"/>
      <c r="I122" s="275"/>
      <c r="J122" s="275"/>
      <c r="K122" s="326"/>
    </row>
    <row r="123" s="1" customFormat="1" ht="17.25" customHeight="1">
      <c r="B123" s="327"/>
      <c r="C123" s="299" t="s">
        <v>1059</v>
      </c>
      <c r="D123" s="299"/>
      <c r="E123" s="299"/>
      <c r="F123" s="299" t="s">
        <v>1060</v>
      </c>
      <c r="G123" s="300"/>
      <c r="H123" s="299" t="s">
        <v>54</v>
      </c>
      <c r="I123" s="299" t="s">
        <v>57</v>
      </c>
      <c r="J123" s="299" t="s">
        <v>1061</v>
      </c>
      <c r="K123" s="328"/>
    </row>
    <row r="124" s="1" customFormat="1" ht="17.25" customHeight="1">
      <c r="B124" s="327"/>
      <c r="C124" s="301" t="s">
        <v>1062</v>
      </c>
      <c r="D124" s="301"/>
      <c r="E124" s="301"/>
      <c r="F124" s="302" t="s">
        <v>1063</v>
      </c>
      <c r="G124" s="303"/>
      <c r="H124" s="301"/>
      <c r="I124" s="301"/>
      <c r="J124" s="301" t="s">
        <v>1064</v>
      </c>
      <c r="K124" s="328"/>
    </row>
    <row r="125" s="1" customFormat="1" ht="5.25" customHeight="1">
      <c r="B125" s="329"/>
      <c r="C125" s="304"/>
      <c r="D125" s="304"/>
      <c r="E125" s="304"/>
      <c r="F125" s="304"/>
      <c r="G125" s="330"/>
      <c r="H125" s="304"/>
      <c r="I125" s="304"/>
      <c r="J125" s="304"/>
      <c r="K125" s="331"/>
    </row>
    <row r="126" s="1" customFormat="1" ht="15" customHeight="1">
      <c r="B126" s="329"/>
      <c r="C126" s="284" t="s">
        <v>1068</v>
      </c>
      <c r="D126" s="306"/>
      <c r="E126" s="306"/>
      <c r="F126" s="307" t="s">
        <v>1065</v>
      </c>
      <c r="G126" s="284"/>
      <c r="H126" s="284" t="s">
        <v>1105</v>
      </c>
      <c r="I126" s="284" t="s">
        <v>1067</v>
      </c>
      <c r="J126" s="284">
        <v>120</v>
      </c>
      <c r="K126" s="332"/>
    </row>
    <row r="127" s="1" customFormat="1" ht="15" customHeight="1">
      <c r="B127" s="329"/>
      <c r="C127" s="284" t="s">
        <v>1114</v>
      </c>
      <c r="D127" s="284"/>
      <c r="E127" s="284"/>
      <c r="F127" s="307" t="s">
        <v>1065</v>
      </c>
      <c r="G127" s="284"/>
      <c r="H127" s="284" t="s">
        <v>1115</v>
      </c>
      <c r="I127" s="284" t="s">
        <v>1067</v>
      </c>
      <c r="J127" s="284" t="s">
        <v>1116</v>
      </c>
      <c r="K127" s="332"/>
    </row>
    <row r="128" s="1" customFormat="1" ht="15" customHeight="1">
      <c r="B128" s="329"/>
      <c r="C128" s="284" t="s">
        <v>1013</v>
      </c>
      <c r="D128" s="284"/>
      <c r="E128" s="284"/>
      <c r="F128" s="307" t="s">
        <v>1065</v>
      </c>
      <c r="G128" s="284"/>
      <c r="H128" s="284" t="s">
        <v>1117</v>
      </c>
      <c r="I128" s="284" t="s">
        <v>1067</v>
      </c>
      <c r="J128" s="284" t="s">
        <v>1116</v>
      </c>
      <c r="K128" s="332"/>
    </row>
    <row r="129" s="1" customFormat="1" ht="15" customHeight="1">
      <c r="B129" s="329"/>
      <c r="C129" s="284" t="s">
        <v>1076</v>
      </c>
      <c r="D129" s="284"/>
      <c r="E129" s="284"/>
      <c r="F129" s="307" t="s">
        <v>1071</v>
      </c>
      <c r="G129" s="284"/>
      <c r="H129" s="284" t="s">
        <v>1077</v>
      </c>
      <c r="I129" s="284" t="s">
        <v>1067</v>
      </c>
      <c r="J129" s="284">
        <v>15</v>
      </c>
      <c r="K129" s="332"/>
    </row>
    <row r="130" s="1" customFormat="1" ht="15" customHeight="1">
      <c r="B130" s="329"/>
      <c r="C130" s="310" t="s">
        <v>1078</v>
      </c>
      <c r="D130" s="310"/>
      <c r="E130" s="310"/>
      <c r="F130" s="311" t="s">
        <v>1071</v>
      </c>
      <c r="G130" s="310"/>
      <c r="H130" s="310" t="s">
        <v>1079</v>
      </c>
      <c r="I130" s="310" t="s">
        <v>1067</v>
      </c>
      <c r="J130" s="310">
        <v>15</v>
      </c>
      <c r="K130" s="332"/>
    </row>
    <row r="131" s="1" customFormat="1" ht="15" customHeight="1">
      <c r="B131" s="329"/>
      <c r="C131" s="310" t="s">
        <v>1080</v>
      </c>
      <c r="D131" s="310"/>
      <c r="E131" s="310"/>
      <c r="F131" s="311" t="s">
        <v>1071</v>
      </c>
      <c r="G131" s="310"/>
      <c r="H131" s="310" t="s">
        <v>1081</v>
      </c>
      <c r="I131" s="310" t="s">
        <v>1067</v>
      </c>
      <c r="J131" s="310">
        <v>20</v>
      </c>
      <c r="K131" s="332"/>
    </row>
    <row r="132" s="1" customFormat="1" ht="15" customHeight="1">
      <c r="B132" s="329"/>
      <c r="C132" s="310" t="s">
        <v>1082</v>
      </c>
      <c r="D132" s="310"/>
      <c r="E132" s="310"/>
      <c r="F132" s="311" t="s">
        <v>1071</v>
      </c>
      <c r="G132" s="310"/>
      <c r="H132" s="310" t="s">
        <v>1083</v>
      </c>
      <c r="I132" s="310" t="s">
        <v>1067</v>
      </c>
      <c r="J132" s="310">
        <v>20</v>
      </c>
      <c r="K132" s="332"/>
    </row>
    <row r="133" s="1" customFormat="1" ht="15" customHeight="1">
      <c r="B133" s="329"/>
      <c r="C133" s="284" t="s">
        <v>1070</v>
      </c>
      <c r="D133" s="284"/>
      <c r="E133" s="284"/>
      <c r="F133" s="307" t="s">
        <v>1071</v>
      </c>
      <c r="G133" s="284"/>
      <c r="H133" s="284" t="s">
        <v>1105</v>
      </c>
      <c r="I133" s="284" t="s">
        <v>1067</v>
      </c>
      <c r="J133" s="284">
        <v>50</v>
      </c>
      <c r="K133" s="332"/>
    </row>
    <row r="134" s="1" customFormat="1" ht="15" customHeight="1">
      <c r="B134" s="329"/>
      <c r="C134" s="284" t="s">
        <v>1084</v>
      </c>
      <c r="D134" s="284"/>
      <c r="E134" s="284"/>
      <c r="F134" s="307" t="s">
        <v>1071</v>
      </c>
      <c r="G134" s="284"/>
      <c r="H134" s="284" t="s">
        <v>1105</v>
      </c>
      <c r="I134" s="284" t="s">
        <v>1067</v>
      </c>
      <c r="J134" s="284">
        <v>50</v>
      </c>
      <c r="K134" s="332"/>
    </row>
    <row r="135" s="1" customFormat="1" ht="15" customHeight="1">
      <c r="B135" s="329"/>
      <c r="C135" s="284" t="s">
        <v>1090</v>
      </c>
      <c r="D135" s="284"/>
      <c r="E135" s="284"/>
      <c r="F135" s="307" t="s">
        <v>1071</v>
      </c>
      <c r="G135" s="284"/>
      <c r="H135" s="284" t="s">
        <v>1105</v>
      </c>
      <c r="I135" s="284" t="s">
        <v>1067</v>
      </c>
      <c r="J135" s="284">
        <v>50</v>
      </c>
      <c r="K135" s="332"/>
    </row>
    <row r="136" s="1" customFormat="1" ht="15" customHeight="1">
      <c r="B136" s="329"/>
      <c r="C136" s="284" t="s">
        <v>1092</v>
      </c>
      <c r="D136" s="284"/>
      <c r="E136" s="284"/>
      <c r="F136" s="307" t="s">
        <v>1071</v>
      </c>
      <c r="G136" s="284"/>
      <c r="H136" s="284" t="s">
        <v>1105</v>
      </c>
      <c r="I136" s="284" t="s">
        <v>1067</v>
      </c>
      <c r="J136" s="284">
        <v>50</v>
      </c>
      <c r="K136" s="332"/>
    </row>
    <row r="137" s="1" customFormat="1" ht="15" customHeight="1">
      <c r="B137" s="329"/>
      <c r="C137" s="284" t="s">
        <v>1093</v>
      </c>
      <c r="D137" s="284"/>
      <c r="E137" s="284"/>
      <c r="F137" s="307" t="s">
        <v>1071</v>
      </c>
      <c r="G137" s="284"/>
      <c r="H137" s="284" t="s">
        <v>1118</v>
      </c>
      <c r="I137" s="284" t="s">
        <v>1067</v>
      </c>
      <c r="J137" s="284">
        <v>255</v>
      </c>
      <c r="K137" s="332"/>
    </row>
    <row r="138" s="1" customFormat="1" ht="15" customHeight="1">
      <c r="B138" s="329"/>
      <c r="C138" s="284" t="s">
        <v>1095</v>
      </c>
      <c r="D138" s="284"/>
      <c r="E138" s="284"/>
      <c r="F138" s="307" t="s">
        <v>1065</v>
      </c>
      <c r="G138" s="284"/>
      <c r="H138" s="284" t="s">
        <v>1119</v>
      </c>
      <c r="I138" s="284" t="s">
        <v>1097</v>
      </c>
      <c r="J138" s="284"/>
      <c r="K138" s="332"/>
    </row>
    <row r="139" s="1" customFormat="1" ht="15" customHeight="1">
      <c r="B139" s="329"/>
      <c r="C139" s="284" t="s">
        <v>1098</v>
      </c>
      <c r="D139" s="284"/>
      <c r="E139" s="284"/>
      <c r="F139" s="307" t="s">
        <v>1065</v>
      </c>
      <c r="G139" s="284"/>
      <c r="H139" s="284" t="s">
        <v>1120</v>
      </c>
      <c r="I139" s="284" t="s">
        <v>1100</v>
      </c>
      <c r="J139" s="284"/>
      <c r="K139" s="332"/>
    </row>
    <row r="140" s="1" customFormat="1" ht="15" customHeight="1">
      <c r="B140" s="329"/>
      <c r="C140" s="284" t="s">
        <v>1101</v>
      </c>
      <c r="D140" s="284"/>
      <c r="E140" s="284"/>
      <c r="F140" s="307" t="s">
        <v>1065</v>
      </c>
      <c r="G140" s="284"/>
      <c r="H140" s="284" t="s">
        <v>1101</v>
      </c>
      <c r="I140" s="284" t="s">
        <v>1100</v>
      </c>
      <c r="J140" s="284"/>
      <c r="K140" s="332"/>
    </row>
    <row r="141" s="1" customFormat="1" ht="15" customHeight="1">
      <c r="B141" s="329"/>
      <c r="C141" s="284" t="s">
        <v>38</v>
      </c>
      <c r="D141" s="284"/>
      <c r="E141" s="284"/>
      <c r="F141" s="307" t="s">
        <v>1065</v>
      </c>
      <c r="G141" s="284"/>
      <c r="H141" s="284" t="s">
        <v>1121</v>
      </c>
      <c r="I141" s="284" t="s">
        <v>1100</v>
      </c>
      <c r="J141" s="284"/>
      <c r="K141" s="332"/>
    </row>
    <row r="142" s="1" customFormat="1" ht="15" customHeight="1">
      <c r="B142" s="329"/>
      <c r="C142" s="284" t="s">
        <v>1122</v>
      </c>
      <c r="D142" s="284"/>
      <c r="E142" s="284"/>
      <c r="F142" s="307" t="s">
        <v>1065</v>
      </c>
      <c r="G142" s="284"/>
      <c r="H142" s="284" t="s">
        <v>1123</v>
      </c>
      <c r="I142" s="284" t="s">
        <v>1100</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1124</v>
      </c>
      <c r="D147" s="297"/>
      <c r="E147" s="297"/>
      <c r="F147" s="297"/>
      <c r="G147" s="297"/>
      <c r="H147" s="297"/>
      <c r="I147" s="297"/>
      <c r="J147" s="297"/>
      <c r="K147" s="298"/>
    </row>
    <row r="148" s="1" customFormat="1" ht="17.25" customHeight="1">
      <c r="B148" s="296"/>
      <c r="C148" s="299" t="s">
        <v>1059</v>
      </c>
      <c r="D148" s="299"/>
      <c r="E148" s="299"/>
      <c r="F148" s="299" t="s">
        <v>1060</v>
      </c>
      <c r="G148" s="300"/>
      <c r="H148" s="299" t="s">
        <v>54</v>
      </c>
      <c r="I148" s="299" t="s">
        <v>57</v>
      </c>
      <c r="J148" s="299" t="s">
        <v>1061</v>
      </c>
      <c r="K148" s="298"/>
    </row>
    <row r="149" s="1" customFormat="1" ht="17.25" customHeight="1">
      <c r="B149" s="296"/>
      <c r="C149" s="301" t="s">
        <v>1062</v>
      </c>
      <c r="D149" s="301"/>
      <c r="E149" s="301"/>
      <c r="F149" s="302" t="s">
        <v>1063</v>
      </c>
      <c r="G149" s="303"/>
      <c r="H149" s="301"/>
      <c r="I149" s="301"/>
      <c r="J149" s="301" t="s">
        <v>1064</v>
      </c>
      <c r="K149" s="298"/>
    </row>
    <row r="150" s="1" customFormat="1" ht="5.25" customHeight="1">
      <c r="B150" s="309"/>
      <c r="C150" s="304"/>
      <c r="D150" s="304"/>
      <c r="E150" s="304"/>
      <c r="F150" s="304"/>
      <c r="G150" s="305"/>
      <c r="H150" s="304"/>
      <c r="I150" s="304"/>
      <c r="J150" s="304"/>
      <c r="K150" s="332"/>
    </row>
    <row r="151" s="1" customFormat="1" ht="15" customHeight="1">
      <c r="B151" s="309"/>
      <c r="C151" s="336" t="s">
        <v>1068</v>
      </c>
      <c r="D151" s="284"/>
      <c r="E151" s="284"/>
      <c r="F151" s="337" t="s">
        <v>1065</v>
      </c>
      <c r="G151" s="284"/>
      <c r="H151" s="336" t="s">
        <v>1105</v>
      </c>
      <c r="I151" s="336" t="s">
        <v>1067</v>
      </c>
      <c r="J151" s="336">
        <v>120</v>
      </c>
      <c r="K151" s="332"/>
    </row>
    <row r="152" s="1" customFormat="1" ht="15" customHeight="1">
      <c r="B152" s="309"/>
      <c r="C152" s="336" t="s">
        <v>1114</v>
      </c>
      <c r="D152" s="284"/>
      <c r="E152" s="284"/>
      <c r="F152" s="337" t="s">
        <v>1065</v>
      </c>
      <c r="G152" s="284"/>
      <c r="H152" s="336" t="s">
        <v>1125</v>
      </c>
      <c r="I152" s="336" t="s">
        <v>1067</v>
      </c>
      <c r="J152" s="336" t="s">
        <v>1116</v>
      </c>
      <c r="K152" s="332"/>
    </row>
    <row r="153" s="1" customFormat="1" ht="15" customHeight="1">
      <c r="B153" s="309"/>
      <c r="C153" s="336" t="s">
        <v>1013</v>
      </c>
      <c r="D153" s="284"/>
      <c r="E153" s="284"/>
      <c r="F153" s="337" t="s">
        <v>1065</v>
      </c>
      <c r="G153" s="284"/>
      <c r="H153" s="336" t="s">
        <v>1126</v>
      </c>
      <c r="I153" s="336" t="s">
        <v>1067</v>
      </c>
      <c r="J153" s="336" t="s">
        <v>1116</v>
      </c>
      <c r="K153" s="332"/>
    </row>
    <row r="154" s="1" customFormat="1" ht="15" customHeight="1">
      <c r="B154" s="309"/>
      <c r="C154" s="336" t="s">
        <v>1070</v>
      </c>
      <c r="D154" s="284"/>
      <c r="E154" s="284"/>
      <c r="F154" s="337" t="s">
        <v>1071</v>
      </c>
      <c r="G154" s="284"/>
      <c r="H154" s="336" t="s">
        <v>1105</v>
      </c>
      <c r="I154" s="336" t="s">
        <v>1067</v>
      </c>
      <c r="J154" s="336">
        <v>50</v>
      </c>
      <c r="K154" s="332"/>
    </row>
    <row r="155" s="1" customFormat="1" ht="15" customHeight="1">
      <c r="B155" s="309"/>
      <c r="C155" s="336" t="s">
        <v>1073</v>
      </c>
      <c r="D155" s="284"/>
      <c r="E155" s="284"/>
      <c r="F155" s="337" t="s">
        <v>1065</v>
      </c>
      <c r="G155" s="284"/>
      <c r="H155" s="336" t="s">
        <v>1105</v>
      </c>
      <c r="I155" s="336" t="s">
        <v>1075</v>
      </c>
      <c r="J155" s="336"/>
      <c r="K155" s="332"/>
    </row>
    <row r="156" s="1" customFormat="1" ht="15" customHeight="1">
      <c r="B156" s="309"/>
      <c r="C156" s="336" t="s">
        <v>1084</v>
      </c>
      <c r="D156" s="284"/>
      <c r="E156" s="284"/>
      <c r="F156" s="337" t="s">
        <v>1071</v>
      </c>
      <c r="G156" s="284"/>
      <c r="H156" s="336" t="s">
        <v>1105</v>
      </c>
      <c r="I156" s="336" t="s">
        <v>1067</v>
      </c>
      <c r="J156" s="336">
        <v>50</v>
      </c>
      <c r="K156" s="332"/>
    </row>
    <row r="157" s="1" customFormat="1" ht="15" customHeight="1">
      <c r="B157" s="309"/>
      <c r="C157" s="336" t="s">
        <v>1092</v>
      </c>
      <c r="D157" s="284"/>
      <c r="E157" s="284"/>
      <c r="F157" s="337" t="s">
        <v>1071</v>
      </c>
      <c r="G157" s="284"/>
      <c r="H157" s="336" t="s">
        <v>1105</v>
      </c>
      <c r="I157" s="336" t="s">
        <v>1067</v>
      </c>
      <c r="J157" s="336">
        <v>50</v>
      </c>
      <c r="K157" s="332"/>
    </row>
    <row r="158" s="1" customFormat="1" ht="15" customHeight="1">
      <c r="B158" s="309"/>
      <c r="C158" s="336" t="s">
        <v>1090</v>
      </c>
      <c r="D158" s="284"/>
      <c r="E158" s="284"/>
      <c r="F158" s="337" t="s">
        <v>1071</v>
      </c>
      <c r="G158" s="284"/>
      <c r="H158" s="336" t="s">
        <v>1105</v>
      </c>
      <c r="I158" s="336" t="s">
        <v>1067</v>
      </c>
      <c r="J158" s="336">
        <v>50</v>
      </c>
      <c r="K158" s="332"/>
    </row>
    <row r="159" s="1" customFormat="1" ht="15" customHeight="1">
      <c r="B159" s="309"/>
      <c r="C159" s="336" t="s">
        <v>102</v>
      </c>
      <c r="D159" s="284"/>
      <c r="E159" s="284"/>
      <c r="F159" s="337" t="s">
        <v>1065</v>
      </c>
      <c r="G159" s="284"/>
      <c r="H159" s="336" t="s">
        <v>1127</v>
      </c>
      <c r="I159" s="336" t="s">
        <v>1067</v>
      </c>
      <c r="J159" s="336" t="s">
        <v>1128</v>
      </c>
      <c r="K159" s="332"/>
    </row>
    <row r="160" s="1" customFormat="1" ht="15" customHeight="1">
      <c r="B160" s="309"/>
      <c r="C160" s="336" t="s">
        <v>1129</v>
      </c>
      <c r="D160" s="284"/>
      <c r="E160" s="284"/>
      <c r="F160" s="337" t="s">
        <v>1065</v>
      </c>
      <c r="G160" s="284"/>
      <c r="H160" s="336" t="s">
        <v>1130</v>
      </c>
      <c r="I160" s="336" t="s">
        <v>1100</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1131</v>
      </c>
      <c r="D165" s="275"/>
      <c r="E165" s="275"/>
      <c r="F165" s="275"/>
      <c r="G165" s="275"/>
      <c r="H165" s="275"/>
      <c r="I165" s="275"/>
      <c r="J165" s="275"/>
      <c r="K165" s="276"/>
    </row>
    <row r="166" s="1" customFormat="1" ht="17.25" customHeight="1">
      <c r="B166" s="274"/>
      <c r="C166" s="299" t="s">
        <v>1059</v>
      </c>
      <c r="D166" s="299"/>
      <c r="E166" s="299"/>
      <c r="F166" s="299" t="s">
        <v>1060</v>
      </c>
      <c r="G166" s="341"/>
      <c r="H166" s="342" t="s">
        <v>54</v>
      </c>
      <c r="I166" s="342" t="s">
        <v>57</v>
      </c>
      <c r="J166" s="299" t="s">
        <v>1061</v>
      </c>
      <c r="K166" s="276"/>
    </row>
    <row r="167" s="1" customFormat="1" ht="17.25" customHeight="1">
      <c r="B167" s="277"/>
      <c r="C167" s="301" t="s">
        <v>1062</v>
      </c>
      <c r="D167" s="301"/>
      <c r="E167" s="301"/>
      <c r="F167" s="302" t="s">
        <v>1063</v>
      </c>
      <c r="G167" s="343"/>
      <c r="H167" s="344"/>
      <c r="I167" s="344"/>
      <c r="J167" s="301" t="s">
        <v>1064</v>
      </c>
      <c r="K167" s="279"/>
    </row>
    <row r="168" s="1" customFormat="1" ht="5.25" customHeight="1">
      <c r="B168" s="309"/>
      <c r="C168" s="304"/>
      <c r="D168" s="304"/>
      <c r="E168" s="304"/>
      <c r="F168" s="304"/>
      <c r="G168" s="305"/>
      <c r="H168" s="304"/>
      <c r="I168" s="304"/>
      <c r="J168" s="304"/>
      <c r="K168" s="332"/>
    </row>
    <row r="169" s="1" customFormat="1" ht="15" customHeight="1">
      <c r="B169" s="309"/>
      <c r="C169" s="284" t="s">
        <v>1068</v>
      </c>
      <c r="D169" s="284"/>
      <c r="E169" s="284"/>
      <c r="F169" s="307" t="s">
        <v>1065</v>
      </c>
      <c r="G169" s="284"/>
      <c r="H169" s="284" t="s">
        <v>1105</v>
      </c>
      <c r="I169" s="284" t="s">
        <v>1067</v>
      </c>
      <c r="J169" s="284">
        <v>120</v>
      </c>
      <c r="K169" s="332"/>
    </row>
    <row r="170" s="1" customFormat="1" ht="15" customHeight="1">
      <c r="B170" s="309"/>
      <c r="C170" s="284" t="s">
        <v>1114</v>
      </c>
      <c r="D170" s="284"/>
      <c r="E170" s="284"/>
      <c r="F170" s="307" t="s">
        <v>1065</v>
      </c>
      <c r="G170" s="284"/>
      <c r="H170" s="284" t="s">
        <v>1115</v>
      </c>
      <c r="I170" s="284" t="s">
        <v>1067</v>
      </c>
      <c r="J170" s="284" t="s">
        <v>1116</v>
      </c>
      <c r="K170" s="332"/>
    </row>
    <row r="171" s="1" customFormat="1" ht="15" customHeight="1">
      <c r="B171" s="309"/>
      <c r="C171" s="284" t="s">
        <v>1013</v>
      </c>
      <c r="D171" s="284"/>
      <c r="E171" s="284"/>
      <c r="F171" s="307" t="s">
        <v>1065</v>
      </c>
      <c r="G171" s="284"/>
      <c r="H171" s="284" t="s">
        <v>1132</v>
      </c>
      <c r="I171" s="284" t="s">
        <v>1067</v>
      </c>
      <c r="J171" s="284" t="s">
        <v>1116</v>
      </c>
      <c r="K171" s="332"/>
    </row>
    <row r="172" s="1" customFormat="1" ht="15" customHeight="1">
      <c r="B172" s="309"/>
      <c r="C172" s="284" t="s">
        <v>1070</v>
      </c>
      <c r="D172" s="284"/>
      <c r="E172" s="284"/>
      <c r="F172" s="307" t="s">
        <v>1071</v>
      </c>
      <c r="G172" s="284"/>
      <c r="H172" s="284" t="s">
        <v>1132</v>
      </c>
      <c r="I172" s="284" t="s">
        <v>1067</v>
      </c>
      <c r="J172" s="284">
        <v>50</v>
      </c>
      <c r="K172" s="332"/>
    </row>
    <row r="173" s="1" customFormat="1" ht="15" customHeight="1">
      <c r="B173" s="309"/>
      <c r="C173" s="284" t="s">
        <v>1073</v>
      </c>
      <c r="D173" s="284"/>
      <c r="E173" s="284"/>
      <c r="F173" s="307" t="s">
        <v>1065</v>
      </c>
      <c r="G173" s="284"/>
      <c r="H173" s="284" t="s">
        <v>1132</v>
      </c>
      <c r="I173" s="284" t="s">
        <v>1075</v>
      </c>
      <c r="J173" s="284"/>
      <c r="K173" s="332"/>
    </row>
    <row r="174" s="1" customFormat="1" ht="15" customHeight="1">
      <c r="B174" s="309"/>
      <c r="C174" s="284" t="s">
        <v>1084</v>
      </c>
      <c r="D174" s="284"/>
      <c r="E174" s="284"/>
      <c r="F174" s="307" t="s">
        <v>1071</v>
      </c>
      <c r="G174" s="284"/>
      <c r="H174" s="284" t="s">
        <v>1132</v>
      </c>
      <c r="I174" s="284" t="s">
        <v>1067</v>
      </c>
      <c r="J174" s="284">
        <v>50</v>
      </c>
      <c r="K174" s="332"/>
    </row>
    <row r="175" s="1" customFormat="1" ht="15" customHeight="1">
      <c r="B175" s="309"/>
      <c r="C175" s="284" t="s">
        <v>1092</v>
      </c>
      <c r="D175" s="284"/>
      <c r="E175" s="284"/>
      <c r="F175" s="307" t="s">
        <v>1071</v>
      </c>
      <c r="G175" s="284"/>
      <c r="H175" s="284" t="s">
        <v>1132</v>
      </c>
      <c r="I175" s="284" t="s">
        <v>1067</v>
      </c>
      <c r="J175" s="284">
        <v>50</v>
      </c>
      <c r="K175" s="332"/>
    </row>
    <row r="176" s="1" customFormat="1" ht="15" customHeight="1">
      <c r="B176" s="309"/>
      <c r="C176" s="284" t="s">
        <v>1090</v>
      </c>
      <c r="D176" s="284"/>
      <c r="E176" s="284"/>
      <c r="F176" s="307" t="s">
        <v>1071</v>
      </c>
      <c r="G176" s="284"/>
      <c r="H176" s="284" t="s">
        <v>1132</v>
      </c>
      <c r="I176" s="284" t="s">
        <v>1067</v>
      </c>
      <c r="J176" s="284">
        <v>50</v>
      </c>
      <c r="K176" s="332"/>
    </row>
    <row r="177" s="1" customFormat="1" ht="15" customHeight="1">
      <c r="B177" s="309"/>
      <c r="C177" s="284" t="s">
        <v>124</v>
      </c>
      <c r="D177" s="284"/>
      <c r="E177" s="284"/>
      <c r="F177" s="307" t="s">
        <v>1065</v>
      </c>
      <c r="G177" s="284"/>
      <c r="H177" s="284" t="s">
        <v>1133</v>
      </c>
      <c r="I177" s="284" t="s">
        <v>1134</v>
      </c>
      <c r="J177" s="284"/>
      <c r="K177" s="332"/>
    </row>
    <row r="178" s="1" customFormat="1" ht="15" customHeight="1">
      <c r="B178" s="309"/>
      <c r="C178" s="284" t="s">
        <v>57</v>
      </c>
      <c r="D178" s="284"/>
      <c r="E178" s="284"/>
      <c r="F178" s="307" t="s">
        <v>1065</v>
      </c>
      <c r="G178" s="284"/>
      <c r="H178" s="284" t="s">
        <v>1135</v>
      </c>
      <c r="I178" s="284" t="s">
        <v>1136</v>
      </c>
      <c r="J178" s="284">
        <v>1</v>
      </c>
      <c r="K178" s="332"/>
    </row>
    <row r="179" s="1" customFormat="1" ht="15" customHeight="1">
      <c r="B179" s="309"/>
      <c r="C179" s="284" t="s">
        <v>53</v>
      </c>
      <c r="D179" s="284"/>
      <c r="E179" s="284"/>
      <c r="F179" s="307" t="s">
        <v>1065</v>
      </c>
      <c r="G179" s="284"/>
      <c r="H179" s="284" t="s">
        <v>1137</v>
      </c>
      <c r="I179" s="284" t="s">
        <v>1067</v>
      </c>
      <c r="J179" s="284">
        <v>20</v>
      </c>
      <c r="K179" s="332"/>
    </row>
    <row r="180" s="1" customFormat="1" ht="15" customHeight="1">
      <c r="B180" s="309"/>
      <c r="C180" s="284" t="s">
        <v>54</v>
      </c>
      <c r="D180" s="284"/>
      <c r="E180" s="284"/>
      <c r="F180" s="307" t="s">
        <v>1065</v>
      </c>
      <c r="G180" s="284"/>
      <c r="H180" s="284" t="s">
        <v>1138</v>
      </c>
      <c r="I180" s="284" t="s">
        <v>1067</v>
      </c>
      <c r="J180" s="284">
        <v>255</v>
      </c>
      <c r="K180" s="332"/>
    </row>
    <row r="181" s="1" customFormat="1" ht="15" customHeight="1">
      <c r="B181" s="309"/>
      <c r="C181" s="284" t="s">
        <v>125</v>
      </c>
      <c r="D181" s="284"/>
      <c r="E181" s="284"/>
      <c r="F181" s="307" t="s">
        <v>1065</v>
      </c>
      <c r="G181" s="284"/>
      <c r="H181" s="284" t="s">
        <v>1029</v>
      </c>
      <c r="I181" s="284" t="s">
        <v>1067</v>
      </c>
      <c r="J181" s="284">
        <v>10</v>
      </c>
      <c r="K181" s="332"/>
    </row>
    <row r="182" s="1" customFormat="1" ht="15" customHeight="1">
      <c r="B182" s="309"/>
      <c r="C182" s="284" t="s">
        <v>126</v>
      </c>
      <c r="D182" s="284"/>
      <c r="E182" s="284"/>
      <c r="F182" s="307" t="s">
        <v>1065</v>
      </c>
      <c r="G182" s="284"/>
      <c r="H182" s="284" t="s">
        <v>1139</v>
      </c>
      <c r="I182" s="284" t="s">
        <v>1100</v>
      </c>
      <c r="J182" s="284"/>
      <c r="K182" s="332"/>
    </row>
    <row r="183" s="1" customFormat="1" ht="15" customHeight="1">
      <c r="B183" s="309"/>
      <c r="C183" s="284" t="s">
        <v>1140</v>
      </c>
      <c r="D183" s="284"/>
      <c r="E183" s="284"/>
      <c r="F183" s="307" t="s">
        <v>1065</v>
      </c>
      <c r="G183" s="284"/>
      <c r="H183" s="284" t="s">
        <v>1141</v>
      </c>
      <c r="I183" s="284" t="s">
        <v>1100</v>
      </c>
      <c r="J183" s="284"/>
      <c r="K183" s="332"/>
    </row>
    <row r="184" s="1" customFormat="1" ht="15" customHeight="1">
      <c r="B184" s="309"/>
      <c r="C184" s="284" t="s">
        <v>1129</v>
      </c>
      <c r="D184" s="284"/>
      <c r="E184" s="284"/>
      <c r="F184" s="307" t="s">
        <v>1065</v>
      </c>
      <c r="G184" s="284"/>
      <c r="H184" s="284" t="s">
        <v>1142</v>
      </c>
      <c r="I184" s="284" t="s">
        <v>1100</v>
      </c>
      <c r="J184" s="284"/>
      <c r="K184" s="332"/>
    </row>
    <row r="185" s="1" customFormat="1" ht="15" customHeight="1">
      <c r="B185" s="309"/>
      <c r="C185" s="284" t="s">
        <v>128</v>
      </c>
      <c r="D185" s="284"/>
      <c r="E185" s="284"/>
      <c r="F185" s="307" t="s">
        <v>1071</v>
      </c>
      <c r="G185" s="284"/>
      <c r="H185" s="284" t="s">
        <v>1143</v>
      </c>
      <c r="I185" s="284" t="s">
        <v>1067</v>
      </c>
      <c r="J185" s="284">
        <v>50</v>
      </c>
      <c r="K185" s="332"/>
    </row>
    <row r="186" s="1" customFormat="1" ht="15" customHeight="1">
      <c r="B186" s="309"/>
      <c r="C186" s="284" t="s">
        <v>1144</v>
      </c>
      <c r="D186" s="284"/>
      <c r="E186" s="284"/>
      <c r="F186" s="307" t="s">
        <v>1071</v>
      </c>
      <c r="G186" s="284"/>
      <c r="H186" s="284" t="s">
        <v>1145</v>
      </c>
      <c r="I186" s="284" t="s">
        <v>1146</v>
      </c>
      <c r="J186" s="284"/>
      <c r="K186" s="332"/>
    </row>
    <row r="187" s="1" customFormat="1" ht="15" customHeight="1">
      <c r="B187" s="309"/>
      <c r="C187" s="284" t="s">
        <v>1147</v>
      </c>
      <c r="D187" s="284"/>
      <c r="E187" s="284"/>
      <c r="F187" s="307" t="s">
        <v>1071</v>
      </c>
      <c r="G187" s="284"/>
      <c r="H187" s="284" t="s">
        <v>1148</v>
      </c>
      <c r="I187" s="284" t="s">
        <v>1146</v>
      </c>
      <c r="J187" s="284"/>
      <c r="K187" s="332"/>
    </row>
    <row r="188" s="1" customFormat="1" ht="15" customHeight="1">
      <c r="B188" s="309"/>
      <c r="C188" s="284" t="s">
        <v>1149</v>
      </c>
      <c r="D188" s="284"/>
      <c r="E188" s="284"/>
      <c r="F188" s="307" t="s">
        <v>1071</v>
      </c>
      <c r="G188" s="284"/>
      <c r="H188" s="284" t="s">
        <v>1150</v>
      </c>
      <c r="I188" s="284" t="s">
        <v>1146</v>
      </c>
      <c r="J188" s="284"/>
      <c r="K188" s="332"/>
    </row>
    <row r="189" s="1" customFormat="1" ht="15" customHeight="1">
      <c r="B189" s="309"/>
      <c r="C189" s="345" t="s">
        <v>1151</v>
      </c>
      <c r="D189" s="284"/>
      <c r="E189" s="284"/>
      <c r="F189" s="307" t="s">
        <v>1071</v>
      </c>
      <c r="G189" s="284"/>
      <c r="H189" s="284" t="s">
        <v>1152</v>
      </c>
      <c r="I189" s="284" t="s">
        <v>1153</v>
      </c>
      <c r="J189" s="346" t="s">
        <v>1154</v>
      </c>
      <c r="K189" s="332"/>
    </row>
    <row r="190" s="1" customFormat="1" ht="15" customHeight="1">
      <c r="B190" s="309"/>
      <c r="C190" s="345" t="s">
        <v>42</v>
      </c>
      <c r="D190" s="284"/>
      <c r="E190" s="284"/>
      <c r="F190" s="307" t="s">
        <v>1065</v>
      </c>
      <c r="G190" s="284"/>
      <c r="H190" s="281" t="s">
        <v>1155</v>
      </c>
      <c r="I190" s="284" t="s">
        <v>1156</v>
      </c>
      <c r="J190" s="284"/>
      <c r="K190" s="332"/>
    </row>
    <row r="191" s="1" customFormat="1" ht="15" customHeight="1">
      <c r="B191" s="309"/>
      <c r="C191" s="345" t="s">
        <v>1157</v>
      </c>
      <c r="D191" s="284"/>
      <c r="E191" s="284"/>
      <c r="F191" s="307" t="s">
        <v>1065</v>
      </c>
      <c r="G191" s="284"/>
      <c r="H191" s="284" t="s">
        <v>1158</v>
      </c>
      <c r="I191" s="284" t="s">
        <v>1100</v>
      </c>
      <c r="J191" s="284"/>
      <c r="K191" s="332"/>
    </row>
    <row r="192" s="1" customFormat="1" ht="15" customHeight="1">
      <c r="B192" s="309"/>
      <c r="C192" s="345" t="s">
        <v>1159</v>
      </c>
      <c r="D192" s="284"/>
      <c r="E192" s="284"/>
      <c r="F192" s="307" t="s">
        <v>1065</v>
      </c>
      <c r="G192" s="284"/>
      <c r="H192" s="284" t="s">
        <v>1160</v>
      </c>
      <c r="I192" s="284" t="s">
        <v>1100</v>
      </c>
      <c r="J192" s="284"/>
      <c r="K192" s="332"/>
    </row>
    <row r="193" s="1" customFormat="1" ht="15" customHeight="1">
      <c r="B193" s="309"/>
      <c r="C193" s="345" t="s">
        <v>1161</v>
      </c>
      <c r="D193" s="284"/>
      <c r="E193" s="284"/>
      <c r="F193" s="307" t="s">
        <v>1071</v>
      </c>
      <c r="G193" s="284"/>
      <c r="H193" s="284" t="s">
        <v>1162</v>
      </c>
      <c r="I193" s="284" t="s">
        <v>1100</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1163</v>
      </c>
      <c r="D199" s="275"/>
      <c r="E199" s="275"/>
      <c r="F199" s="275"/>
      <c r="G199" s="275"/>
      <c r="H199" s="275"/>
      <c r="I199" s="275"/>
      <c r="J199" s="275"/>
      <c r="K199" s="276"/>
    </row>
    <row r="200" s="1" customFormat="1" ht="25.5" customHeight="1">
      <c r="B200" s="274"/>
      <c r="C200" s="348" t="s">
        <v>1164</v>
      </c>
      <c r="D200" s="348"/>
      <c r="E200" s="348"/>
      <c r="F200" s="348" t="s">
        <v>1165</v>
      </c>
      <c r="G200" s="349"/>
      <c r="H200" s="348" t="s">
        <v>1166</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1156</v>
      </c>
      <c r="D202" s="284"/>
      <c r="E202" s="284"/>
      <c r="F202" s="307" t="s">
        <v>43</v>
      </c>
      <c r="G202" s="284"/>
      <c r="H202" s="284" t="s">
        <v>1167</v>
      </c>
      <c r="I202" s="284"/>
      <c r="J202" s="284"/>
      <c r="K202" s="332"/>
    </row>
    <row r="203" s="1" customFormat="1" ht="15" customHeight="1">
      <c r="B203" s="309"/>
      <c r="C203" s="284"/>
      <c r="D203" s="284"/>
      <c r="E203" s="284"/>
      <c r="F203" s="307" t="s">
        <v>44</v>
      </c>
      <c r="G203" s="284"/>
      <c r="H203" s="284" t="s">
        <v>1168</v>
      </c>
      <c r="I203" s="284"/>
      <c r="J203" s="284"/>
      <c r="K203" s="332"/>
    </row>
    <row r="204" s="1" customFormat="1" ht="15" customHeight="1">
      <c r="B204" s="309"/>
      <c r="C204" s="284"/>
      <c r="D204" s="284"/>
      <c r="E204" s="284"/>
      <c r="F204" s="307" t="s">
        <v>47</v>
      </c>
      <c r="G204" s="284"/>
      <c r="H204" s="284" t="s">
        <v>1169</v>
      </c>
      <c r="I204" s="284"/>
      <c r="J204" s="284"/>
      <c r="K204" s="332"/>
    </row>
    <row r="205" s="1" customFormat="1" ht="15" customHeight="1">
      <c r="B205" s="309"/>
      <c r="C205" s="284"/>
      <c r="D205" s="284"/>
      <c r="E205" s="284"/>
      <c r="F205" s="307" t="s">
        <v>45</v>
      </c>
      <c r="G205" s="284"/>
      <c r="H205" s="284" t="s">
        <v>1170</v>
      </c>
      <c r="I205" s="284"/>
      <c r="J205" s="284"/>
      <c r="K205" s="332"/>
    </row>
    <row r="206" s="1" customFormat="1" ht="15" customHeight="1">
      <c r="B206" s="309"/>
      <c r="C206" s="284"/>
      <c r="D206" s="284"/>
      <c r="E206" s="284"/>
      <c r="F206" s="307" t="s">
        <v>46</v>
      </c>
      <c r="G206" s="284"/>
      <c r="H206" s="284" t="s">
        <v>1171</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1112</v>
      </c>
      <c r="D208" s="284"/>
      <c r="E208" s="284"/>
      <c r="F208" s="307" t="s">
        <v>79</v>
      </c>
      <c r="G208" s="284"/>
      <c r="H208" s="284" t="s">
        <v>1172</v>
      </c>
      <c r="I208" s="284"/>
      <c r="J208" s="284"/>
      <c r="K208" s="332"/>
    </row>
    <row r="209" s="1" customFormat="1" ht="15" customHeight="1">
      <c r="B209" s="309"/>
      <c r="C209" s="284"/>
      <c r="D209" s="284"/>
      <c r="E209" s="284"/>
      <c r="F209" s="307" t="s">
        <v>1007</v>
      </c>
      <c r="G209" s="284"/>
      <c r="H209" s="284" t="s">
        <v>1008</v>
      </c>
      <c r="I209" s="284"/>
      <c r="J209" s="284"/>
      <c r="K209" s="332"/>
    </row>
    <row r="210" s="1" customFormat="1" ht="15" customHeight="1">
      <c r="B210" s="309"/>
      <c r="C210" s="284"/>
      <c r="D210" s="284"/>
      <c r="E210" s="284"/>
      <c r="F210" s="307" t="s">
        <v>1005</v>
      </c>
      <c r="G210" s="284"/>
      <c r="H210" s="284" t="s">
        <v>1173</v>
      </c>
      <c r="I210" s="284"/>
      <c r="J210" s="284"/>
      <c r="K210" s="332"/>
    </row>
    <row r="211" s="1" customFormat="1" ht="15" customHeight="1">
      <c r="B211" s="350"/>
      <c r="C211" s="284"/>
      <c r="D211" s="284"/>
      <c r="E211" s="284"/>
      <c r="F211" s="307" t="s">
        <v>1009</v>
      </c>
      <c r="G211" s="345"/>
      <c r="H211" s="336" t="s">
        <v>1010</v>
      </c>
      <c r="I211" s="336"/>
      <c r="J211" s="336"/>
      <c r="K211" s="351"/>
    </row>
    <row r="212" s="1" customFormat="1" ht="15" customHeight="1">
      <c r="B212" s="350"/>
      <c r="C212" s="284"/>
      <c r="D212" s="284"/>
      <c r="E212" s="284"/>
      <c r="F212" s="307" t="s">
        <v>1011</v>
      </c>
      <c r="G212" s="345"/>
      <c r="H212" s="336" t="s">
        <v>1174</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1136</v>
      </c>
      <c r="D214" s="284"/>
      <c r="E214" s="284"/>
      <c r="F214" s="307">
        <v>1</v>
      </c>
      <c r="G214" s="345"/>
      <c r="H214" s="336" t="s">
        <v>1175</v>
      </c>
      <c r="I214" s="336"/>
      <c r="J214" s="336"/>
      <c r="K214" s="351"/>
    </row>
    <row r="215" s="1" customFormat="1" ht="15" customHeight="1">
      <c r="B215" s="350"/>
      <c r="C215" s="284"/>
      <c r="D215" s="284"/>
      <c r="E215" s="284"/>
      <c r="F215" s="307">
        <v>2</v>
      </c>
      <c r="G215" s="345"/>
      <c r="H215" s="336" t="s">
        <v>1176</v>
      </c>
      <c r="I215" s="336"/>
      <c r="J215" s="336"/>
      <c r="K215" s="351"/>
    </row>
    <row r="216" s="1" customFormat="1" ht="15" customHeight="1">
      <c r="B216" s="350"/>
      <c r="C216" s="284"/>
      <c r="D216" s="284"/>
      <c r="E216" s="284"/>
      <c r="F216" s="307">
        <v>3</v>
      </c>
      <c r="G216" s="345"/>
      <c r="H216" s="336" t="s">
        <v>1177</v>
      </c>
      <c r="I216" s="336"/>
      <c r="J216" s="336"/>
      <c r="K216" s="351"/>
    </row>
    <row r="217" s="1" customFormat="1" ht="15" customHeight="1">
      <c r="B217" s="350"/>
      <c r="C217" s="284"/>
      <c r="D217" s="284"/>
      <c r="E217" s="284"/>
      <c r="F217" s="307">
        <v>4</v>
      </c>
      <c r="G217" s="345"/>
      <c r="H217" s="336" t="s">
        <v>1178</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2022-01-12T13:37:49Z</dcterms:created>
  <dcterms:modified xsi:type="dcterms:W3CDTF">2022-01-12T13:37:57Z</dcterms:modified>
</cp:coreProperties>
</file>